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11418\Documents\Transcend\все 16.03.2020\1 НПА діючі\1 Страхування НФУ\семінари для страхових\презентації\"/>
    </mc:Choice>
  </mc:AlternateContent>
  <bookViews>
    <workbookView xWindow="0" yWindow="0" windowWidth="23040" windowHeight="8904"/>
  </bookViews>
  <sheets>
    <sheet name="Disclaimer" sheetId="5" r:id="rId1"/>
    <sheet name="УКП_загальна" sheetId="1" r:id="rId2"/>
    <sheet name="УКП_спрощена"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9" i="1" l="1"/>
  <c r="W87" i="4" l="1"/>
  <c r="W86" i="4" s="1"/>
  <c r="AB87" i="1"/>
  <c r="Y85" i="4"/>
  <c r="AD85" i="1"/>
  <c r="AB86" i="1"/>
  <c r="AC86" i="1"/>
  <c r="N107" i="4"/>
  <c r="N73" i="4"/>
  <c r="N71" i="4"/>
  <c r="N34" i="4"/>
  <c r="N30" i="4"/>
  <c r="N8" i="4"/>
  <c r="I8" i="4"/>
  <c r="I32" i="4" s="1"/>
  <c r="N71" i="1"/>
  <c r="N69" i="1"/>
  <c r="N30" i="1"/>
  <c r="I30" i="1"/>
  <c r="D30" i="1"/>
  <c r="N8" i="1"/>
  <c r="N6" i="1"/>
  <c r="V86" i="1"/>
  <c r="X86" i="1"/>
  <c r="X92" i="4"/>
  <c r="Y92" i="4"/>
  <c r="W92" i="4"/>
  <c r="Y86" i="4"/>
  <c r="AB84" i="1"/>
  <c r="AC92" i="1"/>
  <c r="AD92" i="1"/>
  <c r="AB92" i="1"/>
  <c r="AD86" i="1"/>
  <c r="X89" i="1"/>
  <c r="V89" i="1"/>
  <c r="X85" i="1"/>
  <c r="Y85" i="1"/>
  <c r="V85" i="1"/>
  <c r="T138" i="1"/>
  <c r="S139" i="1"/>
  <c r="S140" i="1"/>
  <c r="S141" i="1"/>
  <c r="S142" i="1"/>
  <c r="S143" i="1"/>
  <c r="S144" i="1"/>
  <c r="S138" i="1"/>
  <c r="R139" i="1"/>
  <c r="R140" i="1"/>
  <c r="R141" i="1"/>
  <c r="R142" i="1"/>
  <c r="R143" i="1"/>
  <c r="R144" i="1"/>
  <c r="R138" i="1"/>
  <c r="Q139" i="1"/>
  <c r="Q140" i="1"/>
  <c r="Q141" i="1"/>
  <c r="Q142" i="1"/>
  <c r="Q143" i="1"/>
  <c r="Q144" i="1"/>
  <c r="Q138" i="1"/>
  <c r="M125" i="1"/>
  <c r="L119" i="1"/>
  <c r="H125" i="1"/>
  <c r="H123" i="1"/>
  <c r="H115" i="1"/>
  <c r="I107" i="4"/>
  <c r="D107" i="4"/>
  <c r="L40" i="4"/>
  <c r="N66" i="4" s="1"/>
  <c r="H42" i="1"/>
  <c r="H80" i="1"/>
  <c r="I73" i="4"/>
  <c r="D73" i="4"/>
  <c r="H40" i="4"/>
  <c r="L60" i="4"/>
  <c r="I34" i="4"/>
  <c r="I30" i="4"/>
  <c r="G56" i="4" s="1"/>
  <c r="D34" i="4"/>
  <c r="D30" i="4"/>
  <c r="C40" i="4" s="1"/>
  <c r="H16" i="4"/>
  <c r="H25" i="4"/>
  <c r="Z97" i="4"/>
  <c r="Z96" i="4"/>
  <c r="Z94" i="4"/>
  <c r="Z93" i="4"/>
  <c r="Z91" i="4"/>
  <c r="Z89" i="4"/>
  <c r="Z88" i="4"/>
  <c r="G22" i="4"/>
  <c r="B22" i="4"/>
  <c r="I35" i="4"/>
  <c r="G46" i="4" s="1"/>
  <c r="M13" i="4"/>
  <c r="X90" i="1"/>
  <c r="Y97" i="1"/>
  <c r="AE97" i="1"/>
  <c r="AE96" i="1"/>
  <c r="AE94" i="1"/>
  <c r="AE93" i="1"/>
  <c r="AE91" i="1"/>
  <c r="AE89" i="1"/>
  <c r="AE88" i="1"/>
  <c r="AE86" i="1" l="1"/>
  <c r="H41" i="4"/>
  <c r="M25" i="4"/>
  <c r="Z92" i="4"/>
  <c r="AE92" i="1"/>
  <c r="I69" i="4"/>
  <c r="H79" i="4" s="1"/>
  <c r="H39" i="4"/>
  <c r="D66" i="4"/>
  <c r="C78" i="4" s="1"/>
  <c r="I66" i="4"/>
  <c r="L16" i="4"/>
  <c r="H78" i="4"/>
  <c r="L78" i="4"/>
  <c r="H12" i="4"/>
  <c r="H23" i="4" s="1"/>
  <c r="H26" i="4" s="1"/>
  <c r="M26" i="4"/>
  <c r="G49" i="4"/>
  <c r="C12" i="4"/>
  <c r="C23" i="4" s="1"/>
  <c r="C26" i="4" s="1"/>
  <c r="B56" i="4"/>
  <c r="L14" i="4"/>
  <c r="Y95" i="1"/>
  <c r="Y94" i="1"/>
  <c r="Y93" i="1"/>
  <c r="Y92" i="1"/>
  <c r="Y91" i="1"/>
  <c r="Y89" i="1"/>
  <c r="Y88" i="1"/>
  <c r="Y87" i="1"/>
  <c r="N31" i="4" l="1"/>
  <c r="L43" i="4" s="1"/>
  <c r="L39" i="4" s="1"/>
  <c r="W84" i="4" s="1"/>
  <c r="I105" i="4"/>
  <c r="H114" i="4"/>
  <c r="D103" i="4"/>
  <c r="C113" i="4" s="1"/>
  <c r="C112" i="4" s="1"/>
  <c r="N67" i="4"/>
  <c r="L81" i="4" s="1"/>
  <c r="N103" i="4"/>
  <c r="L113" i="4" s="1"/>
  <c r="L12" i="4"/>
  <c r="L21" i="4" s="1"/>
  <c r="L22" i="4" s="1"/>
  <c r="G95" i="4"/>
  <c r="I103" i="4"/>
  <c r="H113" i="4" s="1"/>
  <c r="L59" i="4"/>
  <c r="B95" i="4"/>
  <c r="D74" i="4"/>
  <c r="C81" i="4" s="1"/>
  <c r="C77" i="4" s="1"/>
  <c r="B94" i="4"/>
  <c r="B57" i="4"/>
  <c r="D35" i="4"/>
  <c r="B46" i="4" s="1"/>
  <c r="Q56" i="4"/>
  <c r="Q138" i="4" s="1"/>
  <c r="G57" i="4"/>
  <c r="L77" i="4" l="1"/>
  <c r="W98" i="4" s="1"/>
  <c r="N104" i="4"/>
  <c r="L116" i="4" s="1"/>
  <c r="N35" i="4"/>
  <c r="L46" i="4" s="1"/>
  <c r="Q46" i="4" s="1"/>
  <c r="B84" i="4"/>
  <c r="B49" i="4"/>
  <c r="X84" i="4"/>
  <c r="Z84" i="4" s="1"/>
  <c r="Q57" i="4"/>
  <c r="G94" i="4"/>
  <c r="Q94" i="4" s="1"/>
  <c r="R138" i="4" s="1"/>
  <c r="H50" i="4"/>
  <c r="B58" i="4"/>
  <c r="C52" i="4" s="1"/>
  <c r="C43" i="4"/>
  <c r="C39" i="4" s="1"/>
  <c r="Q60" i="4"/>
  <c r="Q142" i="4" s="1"/>
  <c r="B96" i="4"/>
  <c r="G58" i="4"/>
  <c r="H52" i="4" s="1"/>
  <c r="T139" i="1"/>
  <c r="T140" i="1"/>
  <c r="T141" i="1"/>
  <c r="T142" i="1"/>
  <c r="T143" i="1"/>
  <c r="T144" i="1"/>
  <c r="N72" i="1"/>
  <c r="I72" i="1"/>
  <c r="Q58" i="4" l="1"/>
  <c r="Q140" i="4" s="1"/>
  <c r="Q139" i="4"/>
  <c r="C90" i="4"/>
  <c r="L48" i="4"/>
  <c r="Q48" i="4" s="1"/>
  <c r="Q49" i="4" s="1"/>
  <c r="I74" i="4"/>
  <c r="Q95" i="4"/>
  <c r="L97" i="4"/>
  <c r="L61" i="4"/>
  <c r="M52" i="4" s="1"/>
  <c r="Q59" i="4"/>
  <c r="H53" i="4"/>
  <c r="B129" i="4"/>
  <c r="C88" i="4"/>
  <c r="C50" i="4"/>
  <c r="B87" i="4"/>
  <c r="Y86" i="1"/>
  <c r="B13" i="1"/>
  <c r="B40" i="1" s="1"/>
  <c r="B78" i="1" s="1"/>
  <c r="L14" i="1"/>
  <c r="M13" i="1"/>
  <c r="M40" i="1" s="1"/>
  <c r="M78" i="1" s="1"/>
  <c r="G22" i="1"/>
  <c r="H14" i="1"/>
  <c r="I34" i="1" s="1"/>
  <c r="G13" i="1"/>
  <c r="G40" i="1" s="1"/>
  <c r="G78" i="1" s="1"/>
  <c r="I8" i="1"/>
  <c r="B22" i="1"/>
  <c r="C15" i="1"/>
  <c r="D31" i="1" s="1"/>
  <c r="C42" i="1" s="1"/>
  <c r="C14" i="1"/>
  <c r="Q96" i="4" l="1"/>
  <c r="R140" i="4" s="1"/>
  <c r="R139" i="4"/>
  <c r="Q61" i="4"/>
  <c r="Q141" i="4"/>
  <c r="H80" i="4"/>
  <c r="G84" i="4"/>
  <c r="Q52" i="4"/>
  <c r="L86" i="4"/>
  <c r="Q86" i="4" s="1"/>
  <c r="L49" i="4"/>
  <c r="L98" i="4"/>
  <c r="Q98" i="4" s="1"/>
  <c r="R142" i="4" s="1"/>
  <c r="Z85" i="4"/>
  <c r="H116" i="4"/>
  <c r="Z87" i="4"/>
  <c r="N74" i="4"/>
  <c r="G87" i="4"/>
  <c r="C53" i="4"/>
  <c r="Q50" i="4"/>
  <c r="C91" i="4"/>
  <c r="D108" i="4"/>
  <c r="B119" i="4" s="1"/>
  <c r="B130" i="4"/>
  <c r="B131" i="4" s="1"/>
  <c r="C125" i="4" s="1"/>
  <c r="M53" i="4"/>
  <c r="X90" i="4"/>
  <c r="G96" i="4"/>
  <c r="H90" i="4" s="1"/>
  <c r="D70" i="1"/>
  <c r="C80" i="1" s="1"/>
  <c r="L15" i="1"/>
  <c r="N32" i="1" s="1"/>
  <c r="L42" i="1" s="1"/>
  <c r="X84" i="1" s="1"/>
  <c r="H16" i="1"/>
  <c r="I32" i="1" s="1"/>
  <c r="I33" i="1" s="1"/>
  <c r="N9" i="1"/>
  <c r="L16" i="1" s="1"/>
  <c r="N31" i="1" s="1"/>
  <c r="N33" i="1" s="1"/>
  <c r="I35" i="1"/>
  <c r="G46" i="1" s="1"/>
  <c r="H25" i="1"/>
  <c r="H15" i="1"/>
  <c r="H12" i="1" s="1"/>
  <c r="H23" i="1" s="1"/>
  <c r="C12" i="1"/>
  <c r="C23" i="1" s="1"/>
  <c r="C26" i="1" s="1"/>
  <c r="M25" i="1"/>
  <c r="M26" i="1" s="1"/>
  <c r="I9" i="1"/>
  <c r="Z90" i="4" l="1"/>
  <c r="X86" i="4"/>
  <c r="Z86" i="4" s="1"/>
  <c r="Q53" i="4"/>
  <c r="Q62" i="4"/>
  <c r="Q144" i="4" s="1"/>
  <c r="Q143" i="4"/>
  <c r="H77" i="4"/>
  <c r="H88" i="4" s="1"/>
  <c r="Q88" i="4" s="1"/>
  <c r="C123" i="4"/>
  <c r="C126" i="4" s="1"/>
  <c r="B122" i="4"/>
  <c r="X98" i="4"/>
  <c r="L99" i="4"/>
  <c r="Q97" i="4"/>
  <c r="G129" i="4"/>
  <c r="Y95" i="4"/>
  <c r="Z95" i="4" s="1"/>
  <c r="L84" i="4"/>
  <c r="L12" i="1"/>
  <c r="L21" i="1" s="1"/>
  <c r="L22" i="1" s="1"/>
  <c r="D104" i="1"/>
  <c r="C115" i="1" s="1"/>
  <c r="N70" i="1"/>
  <c r="G49" i="1"/>
  <c r="G56" i="1"/>
  <c r="G57" i="1"/>
  <c r="H43" i="1"/>
  <c r="L43" i="1"/>
  <c r="AC84" i="1" s="1"/>
  <c r="H26" i="1"/>
  <c r="L41" i="1"/>
  <c r="B56" i="1"/>
  <c r="D34" i="1"/>
  <c r="C41" i="1"/>
  <c r="Q99" i="4" l="1"/>
  <c r="R141" i="4"/>
  <c r="M90" i="4"/>
  <c r="M91" i="4" s="1"/>
  <c r="H91" i="4"/>
  <c r="Z98" i="4"/>
  <c r="I108" i="4"/>
  <c r="G130" i="4"/>
  <c r="Q130" i="4" s="1"/>
  <c r="S139" i="4" s="1"/>
  <c r="T139" i="4" s="1"/>
  <c r="Q129" i="4"/>
  <c r="S138" i="4" s="1"/>
  <c r="T138" i="4" s="1"/>
  <c r="L87" i="4"/>
  <c r="Q84" i="4"/>
  <c r="Q87" i="4" s="1"/>
  <c r="L133" i="4"/>
  <c r="Q133" i="4" s="1"/>
  <c r="S142" i="4" s="1"/>
  <c r="T142" i="4" s="1"/>
  <c r="L112" i="4"/>
  <c r="L121" i="4" s="1"/>
  <c r="Q121" i="4" s="1"/>
  <c r="L80" i="1"/>
  <c r="X98" i="1" s="1"/>
  <c r="Y90" i="1"/>
  <c r="N66" i="1"/>
  <c r="AE85" i="1" s="1"/>
  <c r="AE84" i="1"/>
  <c r="V84" i="1"/>
  <c r="Y84" i="1" s="1"/>
  <c r="Q56" i="1"/>
  <c r="G58" i="1"/>
  <c r="H52" i="1" s="1"/>
  <c r="L98" i="1"/>
  <c r="Q98" i="1" s="1"/>
  <c r="L60" i="1"/>
  <c r="Q60" i="1" s="1"/>
  <c r="D66" i="1"/>
  <c r="B94" i="1" s="1"/>
  <c r="H41" i="1"/>
  <c r="N34" i="1"/>
  <c r="D35" i="1"/>
  <c r="B46" i="1" s="1"/>
  <c r="B57" i="1"/>
  <c r="Q90" i="4" l="1"/>
  <c r="Q91" i="4" s="1"/>
  <c r="G119" i="4"/>
  <c r="G122" i="4" s="1"/>
  <c r="H115" i="4"/>
  <c r="H112" i="4" s="1"/>
  <c r="H123" i="4" s="1"/>
  <c r="Q123" i="4" s="1"/>
  <c r="Q100" i="4"/>
  <c r="R144" i="4" s="1"/>
  <c r="R143" i="4"/>
  <c r="Q131" i="4"/>
  <c r="S140" i="4" s="1"/>
  <c r="T140" i="4" s="1"/>
  <c r="G131" i="4"/>
  <c r="H125" i="4" s="1"/>
  <c r="N108" i="4"/>
  <c r="L119" i="4" s="1"/>
  <c r="L122" i="4" s="1"/>
  <c r="L132" i="4"/>
  <c r="N105" i="1"/>
  <c r="L115" i="1" s="1"/>
  <c r="L39" i="1"/>
  <c r="L48" i="1" s="1"/>
  <c r="Q48" i="1" s="1"/>
  <c r="L61" i="1"/>
  <c r="M52" i="1" s="1"/>
  <c r="B58" i="1"/>
  <c r="C52" i="1" s="1"/>
  <c r="Q57" i="1"/>
  <c r="Q58" i="1" s="1"/>
  <c r="C79" i="1"/>
  <c r="D103" i="1" s="1"/>
  <c r="N67" i="1"/>
  <c r="B49" i="1"/>
  <c r="D73" i="1"/>
  <c r="H39" i="1"/>
  <c r="H50" i="1" s="1"/>
  <c r="H53" i="1" s="1"/>
  <c r="I69" i="1"/>
  <c r="I70" i="1" s="1"/>
  <c r="H81" i="1" s="1"/>
  <c r="I73" i="1"/>
  <c r="I66" i="1"/>
  <c r="G94" i="1" s="1"/>
  <c r="Q94" i="1" s="1"/>
  <c r="C43" i="1"/>
  <c r="N35" i="1"/>
  <c r="H126" i="4" l="1"/>
  <c r="Q119" i="4"/>
  <c r="Q122" i="4" s="1"/>
  <c r="Q132" i="4"/>
  <c r="L134" i="4"/>
  <c r="N68" i="1"/>
  <c r="L81" i="1" s="1"/>
  <c r="AC98" i="1" s="1"/>
  <c r="AC90" i="1"/>
  <c r="AE90" i="1" s="1"/>
  <c r="Q59" i="1"/>
  <c r="Q61" i="1" s="1"/>
  <c r="Q62" i="1" s="1"/>
  <c r="Q52" i="1"/>
  <c r="L79" i="1"/>
  <c r="D107" i="1"/>
  <c r="B129" i="1"/>
  <c r="C114" i="1"/>
  <c r="M53" i="1"/>
  <c r="N73" i="1"/>
  <c r="AE87" i="1" s="1"/>
  <c r="H79" i="1"/>
  <c r="B95" i="1"/>
  <c r="D74" i="1"/>
  <c r="B84" i="1" s="1"/>
  <c r="C39" i="1"/>
  <c r="C50" i="1" s="1"/>
  <c r="G95" i="1"/>
  <c r="G96" i="1" s="1"/>
  <c r="H90" i="1" s="1"/>
  <c r="I74" i="1"/>
  <c r="G84" i="1" s="1"/>
  <c r="L46" i="1"/>
  <c r="Q46" i="1" s="1"/>
  <c r="Q49" i="1" s="1"/>
  <c r="M125" i="4" l="1"/>
  <c r="M126" i="4" s="1"/>
  <c r="Q134" i="4"/>
  <c r="S141" i="4"/>
  <c r="T141" i="4" s="1"/>
  <c r="L77" i="1"/>
  <c r="L86" i="1" s="1"/>
  <c r="Q86" i="1" s="1"/>
  <c r="AB98" i="1"/>
  <c r="AE98" i="1" s="1"/>
  <c r="V98" i="1"/>
  <c r="Y98" i="1" s="1"/>
  <c r="N104" i="1"/>
  <c r="N106" i="1" s="1"/>
  <c r="L116" i="1" s="1"/>
  <c r="N103" i="1"/>
  <c r="L133" i="1" s="1"/>
  <c r="Q133" i="1" s="1"/>
  <c r="C53" i="1"/>
  <c r="Q50" i="1"/>
  <c r="Q53" i="1" s="1"/>
  <c r="L97" i="1"/>
  <c r="Q97" i="1" s="1"/>
  <c r="Q99" i="1" s="1"/>
  <c r="B96" i="1"/>
  <c r="C90" i="1" s="1"/>
  <c r="Q95" i="1"/>
  <c r="Q96" i="1" s="1"/>
  <c r="G87" i="1"/>
  <c r="H77" i="1"/>
  <c r="H88" i="1" s="1"/>
  <c r="H91" i="1" s="1"/>
  <c r="I103" i="1"/>
  <c r="I105" i="1"/>
  <c r="I106" i="1" s="1"/>
  <c r="H116" i="1" s="1"/>
  <c r="B87" i="1"/>
  <c r="B130" i="1"/>
  <c r="L49" i="1"/>
  <c r="N74" i="1"/>
  <c r="C81" i="1"/>
  <c r="C77" i="1" s="1"/>
  <c r="C88" i="1" s="1"/>
  <c r="Q125" i="4" l="1"/>
  <c r="Q126" i="4" s="1"/>
  <c r="Q135" i="4"/>
  <c r="S144" i="4" s="1"/>
  <c r="T144" i="4" s="1"/>
  <c r="S143" i="4"/>
  <c r="T143" i="4" s="1"/>
  <c r="L84" i="1"/>
  <c r="Q84" i="1" s="1"/>
  <c r="Q87" i="1" s="1"/>
  <c r="AD95" i="1"/>
  <c r="AE95" i="1" s="1"/>
  <c r="V96" i="1"/>
  <c r="Y96" i="1" s="1"/>
  <c r="Q88" i="1"/>
  <c r="L114" i="1"/>
  <c r="L112" i="1" s="1"/>
  <c r="L121" i="1" s="1"/>
  <c r="Q121" i="1" s="1"/>
  <c r="Q100" i="1"/>
  <c r="L99" i="1"/>
  <c r="M90" i="1" s="1"/>
  <c r="M91" i="1" s="1"/>
  <c r="I107" i="1"/>
  <c r="I108" i="1" s="1"/>
  <c r="G129" i="1"/>
  <c r="Q129" i="1" s="1"/>
  <c r="L87" i="1"/>
  <c r="H114" i="1"/>
  <c r="H112" i="1" s="1"/>
  <c r="C91" i="1"/>
  <c r="Q90" i="1" l="1"/>
  <c r="Q91" i="1" s="1"/>
  <c r="G119" i="1"/>
  <c r="G122" i="1" s="1"/>
  <c r="G130" i="1"/>
  <c r="Q130" i="1" s="1"/>
  <c r="Q131" i="1" s="1"/>
  <c r="N107" i="1"/>
  <c r="L132" i="1" s="1"/>
  <c r="Q132" i="1" s="1"/>
  <c r="Q134" i="1" s="1"/>
  <c r="Q135" i="1" s="1"/>
  <c r="G131" i="1" l="1"/>
  <c r="H126" i="1" s="1"/>
  <c r="D108" i="1"/>
  <c r="C116" i="1" s="1"/>
  <c r="C112" i="1" s="1"/>
  <c r="C123" i="1" s="1"/>
  <c r="B131" i="1"/>
  <c r="C125" i="1" s="1"/>
  <c r="C126" i="1" l="1"/>
  <c r="Q123" i="1"/>
  <c r="B119" i="1"/>
  <c r="B122" i="1" s="1"/>
  <c r="L134" i="1"/>
  <c r="M126" i="1" s="1"/>
  <c r="N108" i="1"/>
  <c r="Q125" i="1" l="1"/>
  <c r="Q126" i="1" s="1"/>
  <c r="Q119" i="1"/>
  <c r="Q122" i="1" s="1"/>
  <c r="L122" i="1" l="1"/>
</calcChain>
</file>

<file path=xl/comments1.xml><?xml version="1.0" encoding="utf-8"?>
<comments xmlns="http://schemas.openxmlformats.org/spreadsheetml/2006/main">
  <authors>
    <author>Сіухіна Катерина Миколаївна</author>
  </authors>
  <commentList>
    <comment ref="V83" authorId="0" shapeId="0">
      <text>
        <r>
          <rPr>
            <sz val="9"/>
            <color indexed="81"/>
            <rFont val="Tahoma"/>
            <charset val="204"/>
          </rPr>
          <t xml:space="preserve">
Для спрощення в прикладі окремо не виділялися ТВ ГПВ та КНФР</t>
        </r>
      </text>
    </comment>
    <comment ref="T138" authorId="0" shapeId="0">
      <text>
        <r>
          <rPr>
            <sz val="9"/>
            <color indexed="81"/>
            <rFont val="Tahoma"/>
            <family val="2"/>
            <charset val="204"/>
          </rPr>
          <t>сума отриманих за три роки премій, скоригована на фін.ризик та з мінусом інвестиційного компоненту</t>
        </r>
      </text>
    </comment>
    <comment ref="T142" authorId="0" shapeId="0">
      <text>
        <r>
          <rPr>
            <sz val="9"/>
            <color indexed="81"/>
            <rFont val="Tahoma"/>
            <family val="2"/>
            <charset val="204"/>
          </rPr>
          <t>сума сплачених премій за три роки, скоригована на фін.ризик та зі мінусом інвестиційного компоненту</t>
        </r>
      </text>
    </comment>
  </commentList>
</comments>
</file>

<file path=xl/comments2.xml><?xml version="1.0" encoding="utf-8"?>
<comments xmlns="http://schemas.openxmlformats.org/spreadsheetml/2006/main">
  <authors>
    <author>Сіухіна Катерина Миколаївна</author>
  </authors>
  <commentList>
    <comment ref="T138" authorId="0" shapeId="0">
      <text>
        <r>
          <rPr>
            <sz val="9"/>
            <color indexed="81"/>
            <rFont val="Tahoma"/>
            <family val="2"/>
            <charset val="204"/>
          </rPr>
          <t>сума отриманих за три роки премій, скоригована на фін.ризик та з мінусом інвестиційного компоненту</t>
        </r>
      </text>
    </comment>
    <comment ref="T142" authorId="0" shapeId="0">
      <text>
        <r>
          <rPr>
            <sz val="9"/>
            <color indexed="81"/>
            <rFont val="Tahoma"/>
            <family val="2"/>
            <charset val="204"/>
          </rPr>
          <t>сума сплачених премій за три роки, скоригована на фін.ризик та зі мінусом інвестиційного компоненту</t>
        </r>
      </text>
    </comment>
  </commentList>
</comments>
</file>

<file path=xl/sharedStrings.xml><?xml version="1.0" encoding="utf-8"?>
<sst xmlns="http://schemas.openxmlformats.org/spreadsheetml/2006/main" count="1089" uniqueCount="126">
  <si>
    <t xml:space="preserve">Дебет </t>
  </si>
  <si>
    <t>Кредит</t>
  </si>
  <si>
    <t>Первісне визнання</t>
  </si>
  <si>
    <t>ГПВ: очікувані премії</t>
  </si>
  <si>
    <t>ЗЗП(Премії)</t>
  </si>
  <si>
    <t>ЗЗП (КСМ)</t>
  </si>
  <si>
    <t>ГПВ: очікувані виплати</t>
  </si>
  <si>
    <t>Грошові кошти</t>
  </si>
  <si>
    <t>Баланс</t>
  </si>
  <si>
    <t>Активи за контрактами страхування</t>
  </si>
  <si>
    <t>Активи за утримуваними контрактами перестрахування</t>
  </si>
  <si>
    <t>Зобов'язання за страховим контрактом</t>
  </si>
  <si>
    <t>Зобов'язання за утримуваним перестраховим контрактом</t>
  </si>
  <si>
    <t>Прибуток/(Збиток)</t>
  </si>
  <si>
    <t>Зобов'язання за страховим контрактом:</t>
  </si>
  <si>
    <t>Проводки</t>
  </si>
  <si>
    <t>Страхові витрати по обтяжливим контрактам</t>
  </si>
  <si>
    <t>Страхові витрати</t>
  </si>
  <si>
    <t>Страхові контракти (Прибуткові)</t>
  </si>
  <si>
    <t>Страхові контракти (Обтяжливі)</t>
  </si>
  <si>
    <t>ГПВ: очікувані відшкодування виплат</t>
  </si>
  <si>
    <t>ГПВ: премії до сплати</t>
  </si>
  <si>
    <t>ЗЗП (Премії)</t>
  </si>
  <si>
    <t>Визнання доходу за збитками, що будуть відшкодовані</t>
  </si>
  <si>
    <t xml:space="preserve">Актив за утримуваним перестраховим контрактом: </t>
  </si>
  <si>
    <t xml:space="preserve">Проводки у 1-му році: </t>
  </si>
  <si>
    <t>Визнання страхового доходу через зменшення зобов'язання</t>
  </si>
  <si>
    <t xml:space="preserve">Отримано премії </t>
  </si>
  <si>
    <t>Страхові доходи</t>
  </si>
  <si>
    <t>Визнання страхового доходу через розподіл КСМ</t>
  </si>
  <si>
    <t>Компонент збитку - позабаланс</t>
  </si>
  <si>
    <t>Визнання страхових витрат через розподіл компоненту збитку</t>
  </si>
  <si>
    <t>Зменшення компоненту збитку на позабалансі</t>
  </si>
  <si>
    <t>Відображення компоненту збитку</t>
  </si>
  <si>
    <t>КЗ</t>
  </si>
  <si>
    <t>Тех.рах. для подв.запису</t>
  </si>
  <si>
    <t>Визнано витрат на суму підписаних виплат</t>
  </si>
  <si>
    <t>ЗСВ (КЗ)</t>
  </si>
  <si>
    <t>Сплачено виплати</t>
  </si>
  <si>
    <t>ЗСВ</t>
  </si>
  <si>
    <t>Звіт про фінансові результати</t>
  </si>
  <si>
    <t>Результат по страховим контрактам</t>
  </si>
  <si>
    <t>Результат по утримуваним перестраховим контрактам</t>
  </si>
  <si>
    <t>Результат страхових послуг</t>
  </si>
  <si>
    <t>Відображення компоненту відшкодування збитку</t>
  </si>
  <si>
    <t>КВЗ</t>
  </si>
  <si>
    <t>Сплачено премії перестрахувальником</t>
  </si>
  <si>
    <t>Визнання страхових витрат на суму зменшення активу</t>
  </si>
  <si>
    <t>Визнання страхових витрат на суму розподілу КСМ</t>
  </si>
  <si>
    <t>Зменшення страхових доходів через розподіл компоненту відшкодування збитку</t>
  </si>
  <si>
    <t>Зменшення компоненту відшкодування збитку на позабалансі</t>
  </si>
  <si>
    <t>Визнано доходів на суму, очікувану до отримання від перестраховика</t>
  </si>
  <si>
    <t>Отримано відкодування витрат</t>
  </si>
  <si>
    <t>Утримувані контракти перестрахування</t>
  </si>
  <si>
    <t>Пропорційне перестрахування</t>
  </si>
  <si>
    <t>Компонент відшкодування збитку - позабаланс</t>
  </si>
  <si>
    <t xml:space="preserve"> </t>
  </si>
  <si>
    <t>Звіт про фінансові результати (витяг)</t>
  </si>
  <si>
    <t>Звіт про фінансовий стан після 1-го року (витяг)</t>
  </si>
  <si>
    <t>Звіт про фінансовий стан після ПВ (витяг)</t>
  </si>
  <si>
    <t xml:space="preserve">Проводки у  2-му році: </t>
  </si>
  <si>
    <t>Перегляд майбутніх витрат та виплат</t>
  </si>
  <si>
    <t>Збільшення компоненту збитку на позабалансі</t>
  </si>
  <si>
    <t>Збільшення компоненту відшкодування збитку на позабалансі</t>
  </si>
  <si>
    <t>Зменшення компоненту відшкодування збитку на позабалансі через розподіл майбутніх виплат за звітний період</t>
  </si>
  <si>
    <t xml:space="preserve">Проводки у 3-му році: </t>
  </si>
  <si>
    <t>Звіт про фінансовий стан після 3-го року (витяг)</t>
  </si>
  <si>
    <t>Звіт про фінансовий стан після 2-го року (витяг)</t>
  </si>
  <si>
    <t xml:space="preserve">Звіт про фінансовий стан після 1-го року </t>
  </si>
  <si>
    <t>Звіт про фінансовий стан після 2-го року</t>
  </si>
  <si>
    <t>Звіт про фінансовий стан після 3-го року</t>
  </si>
  <si>
    <t>Розподіл перестрахових премій сплачених</t>
  </si>
  <si>
    <t>Рік 1</t>
  </si>
  <si>
    <t>Рік 2</t>
  </si>
  <si>
    <t>Рік 3</t>
  </si>
  <si>
    <t>Разом</t>
  </si>
  <si>
    <r>
      <t xml:space="preserve">Перегляд майбутніх витрат та виплат, що очікуються до відшкодування (по базовим </t>
    </r>
    <r>
      <rPr>
        <b/>
        <sz val="11"/>
        <color theme="1"/>
        <rFont val="Calibri"/>
        <family val="2"/>
        <charset val="204"/>
        <scheme val="minor"/>
      </rPr>
      <t>прибутковим</t>
    </r>
    <r>
      <rPr>
        <sz val="11"/>
        <color theme="1"/>
        <rFont val="Calibri"/>
        <family val="2"/>
        <charset val="204"/>
        <scheme val="minor"/>
      </rPr>
      <t xml:space="preserve"> контрактам)</t>
    </r>
  </si>
  <si>
    <t>ЗЗП (Виплати + КНФР)</t>
  </si>
  <si>
    <t>Суми відшкодовані перестраховиком</t>
  </si>
  <si>
    <t>РСП (Д/В)</t>
  </si>
  <si>
    <t>СПВП (Д/В)</t>
  </si>
  <si>
    <r>
      <t xml:space="preserve">Перегляд майбутніх витрат та виплат, що очікуються до відшкодування (по базовим </t>
    </r>
    <r>
      <rPr>
        <b/>
        <sz val="11"/>
        <color theme="1"/>
        <rFont val="Calibri"/>
        <family val="2"/>
        <charset val="204"/>
        <scheme val="minor"/>
      </rPr>
      <t xml:space="preserve">обтяжливим </t>
    </r>
    <r>
      <rPr>
        <sz val="11"/>
        <color theme="1"/>
        <rFont val="Calibri"/>
        <family val="2"/>
        <charset val="204"/>
        <scheme val="minor"/>
      </rPr>
      <t>контрактам)</t>
    </r>
  </si>
  <si>
    <t>АЗП (КСМ)</t>
  </si>
  <si>
    <t>АЗП (Відшк. витрат + КНФР)</t>
  </si>
  <si>
    <t>АЗП (Премії)</t>
  </si>
  <si>
    <t>АЗП (Премії до сплати)</t>
  </si>
  <si>
    <t>АЗП (Виплати до відшкодування)</t>
  </si>
  <si>
    <t>АСВ (КЗ)</t>
  </si>
  <si>
    <t>Оцінка ТВ ГП</t>
  </si>
  <si>
    <t>КНФР</t>
  </si>
  <si>
    <t>КСМ</t>
  </si>
  <si>
    <t>Зміни, пов'язані з майбутніми послугами:</t>
  </si>
  <si>
    <t>змін в оцінках, які коригують контрактну сервісну маржу</t>
  </si>
  <si>
    <t>змін в оцінках, які не коригують КСМ, - тобто збитки за групами обтяжливих контрактів і відновлення таких збитків</t>
  </si>
  <si>
    <t>вплив контрактів, що були первісно визнані протягом періоду</t>
  </si>
  <si>
    <t>Зміни, пов'язані з поточними послугами:</t>
  </si>
  <si>
    <t>сума КСМ, визнана в прибутку або збитку для відображення передання послуг;</t>
  </si>
  <si>
    <t>зміни в коригуванні на нефінансовий ризик, що не пов'язані з майбутніми послугами або минулими послугами</t>
  </si>
  <si>
    <t>коригування на підставі досвіду</t>
  </si>
  <si>
    <t>Фінансові витрати за страхуванням</t>
  </si>
  <si>
    <t>Зміни в звіті про сукупний дохід</t>
  </si>
  <si>
    <t>Грошові потоки</t>
  </si>
  <si>
    <r>
      <t xml:space="preserve">Зміни, що пов'язані з наданими в минулому послугам </t>
    </r>
    <r>
      <rPr>
        <b/>
        <sz val="9.5"/>
        <color rgb="FF7F7F7F"/>
        <rFont val="Arial"/>
      </rPr>
      <t>(зміни в ЗСВ)</t>
    </r>
  </si>
  <si>
    <t>Актив за УКП</t>
  </si>
  <si>
    <t>Актив за утримуваними контрактами перестрахування, початок періоду</t>
  </si>
  <si>
    <t>Актив за утримуваними контрактами перестрахування, кінець періоду</t>
  </si>
  <si>
    <t>ЗЗП без КЗ</t>
  </si>
  <si>
    <t>Дохід від страхування</t>
  </si>
  <si>
    <t>Витрати від страхування</t>
  </si>
  <si>
    <t>Фактичні витрати за подіями, що сталися та інші понесені витрати</t>
  </si>
  <si>
    <t>Амортизація аквізиційних грошових потоків</t>
  </si>
  <si>
    <t>Зміни, пов'язані з наданими  в минулому послугами</t>
  </si>
  <si>
    <t>Зміни, пов'язані із майбутніми послугами - збитки за обтяжливими  контрактами і відновлення таких збитків</t>
  </si>
  <si>
    <t>Інвестиційні компоненти</t>
  </si>
  <si>
    <t>Грошові потоки за період:</t>
  </si>
  <si>
    <t>Премії одержані</t>
  </si>
  <si>
    <t>Аквізиційні грошові потоки сплачені</t>
  </si>
  <si>
    <t>Здійснені страхові виплати та інші витрати</t>
  </si>
  <si>
    <t>Фінансові доходи або витрати за страхуванням</t>
  </si>
  <si>
    <t>Вплив змін у ризику невиконання емітентом УКП</t>
  </si>
  <si>
    <t>ЗЗП (КЗ)</t>
  </si>
  <si>
    <t>АЗП (КВЗ)</t>
  </si>
  <si>
    <t>Визнання страхового доходу через розподіл премій</t>
  </si>
  <si>
    <t>Визнання страхових витрат на суму розподілу сплачених премій</t>
  </si>
  <si>
    <t>Disclaimer</t>
  </si>
  <si>
    <t>Інформація, надана у цьому файлі, є інтерпретацією, висновком та думкою безпосередньо автора і не є офіційною думкою Національного банку України. Національний банк України не несе відповідальності за точність та будь-які інші дані, які наведені або на які здійснюється посилання у даному файлі. 
Національний банк та автор файлу не несуть відповідальності за використання даного файлу в робочих/навчальних або інших цілях і здійснюється під повну відповідальність особи, яка це здійснює.  
Права та дозволи: 
Матеріал у цій презентації захищений авторським правом. Копіювання та / або передача частин або всієї цієї роботи будь-якій стороні за межами Національного банку України без відповідного дозволу може бути порушенням чинного законодавства.
©2022 Національний банк України
Actuaries, insurers, regulators and other parties use the SOA's tools at their own risk. The SOA disclaims all responsibility for any party's use or misuse of its tools and for any work product generated through use or misuse of these tools and illustrations.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</si>
</sst>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04"/>
      <scheme val="minor"/>
    </font>
    <font>
      <b/>
      <sz val="11"/>
      <color theme="1"/>
      <name val="Calibri"/>
      <family val="2"/>
      <charset val="204"/>
      <scheme val="minor"/>
    </font>
    <font>
      <sz val="11"/>
      <name val="Calibri"/>
      <family val="2"/>
      <charset val="204"/>
      <scheme val="minor"/>
    </font>
    <font>
      <b/>
      <sz val="11"/>
      <name val="Calibri"/>
      <family val="2"/>
      <charset val="204"/>
      <scheme val="minor"/>
    </font>
    <font>
      <sz val="9"/>
      <color indexed="81"/>
      <name val="Tahoma"/>
      <family val="2"/>
      <charset val="204"/>
    </font>
    <font>
      <sz val="18"/>
      <name val="Arial"/>
    </font>
    <font>
      <b/>
      <sz val="11"/>
      <color rgb="FFFFFFFF"/>
      <name val="Arial"/>
    </font>
    <font>
      <sz val="11"/>
      <color rgb="FFFFFFFF"/>
      <name val="Arial"/>
    </font>
    <font>
      <sz val="11"/>
      <color rgb="FF000000"/>
      <name val="Calibri"/>
    </font>
    <font>
      <b/>
      <sz val="9.5"/>
      <color rgb="FF000000"/>
      <name val="Arial"/>
    </font>
    <font>
      <b/>
      <sz val="11"/>
      <color rgb="FF000000"/>
      <name val="Calibri"/>
    </font>
    <font>
      <sz val="9.5"/>
      <color rgb="FF7F7F7F"/>
      <name val="Arial"/>
    </font>
    <font>
      <sz val="11"/>
      <color rgb="FF7F7F7F"/>
      <name val="Calibri"/>
    </font>
    <font>
      <b/>
      <sz val="9.5"/>
      <color rgb="FF7F7F7F"/>
      <name val="Arial"/>
    </font>
    <font>
      <sz val="9"/>
      <color indexed="81"/>
      <name val="Tahoma"/>
      <charset val="204"/>
    </font>
    <font>
      <b/>
      <sz val="11"/>
      <color rgb="FFFFFFFF"/>
      <name val="Calibri"/>
    </font>
    <font>
      <sz val="11"/>
      <color rgb="FFFFFFFF"/>
      <name val="Calibri"/>
    </font>
    <font>
      <b/>
      <sz val="11"/>
      <name val="Calibri"/>
      <family val="2"/>
      <charset val="204"/>
    </font>
    <font>
      <b/>
      <u/>
      <sz val="13"/>
      <color rgb="FF9E0000"/>
      <name val="Calibri"/>
      <family val="2"/>
      <scheme val="minor"/>
    </font>
    <font>
      <sz val="11"/>
      <color rgb="FF9E0000"/>
      <name val="Calibri"/>
      <family val="2"/>
      <scheme val="minor"/>
    </font>
    <font>
      <sz val="12"/>
      <color rgb="FF9E0000"/>
      <name val="Calibri"/>
      <family val="2"/>
      <scheme val="minor"/>
    </font>
    <font>
      <sz val="11"/>
      <color theme="9" tint="-0.499984740745262"/>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8D9DD0"/>
        <bgColor indexed="64"/>
      </patternFill>
    </fill>
    <fill>
      <patternFill patternType="solid">
        <fgColor rgb="FF50748A"/>
        <bgColor indexed="64"/>
      </patternFill>
    </fill>
    <fill>
      <patternFill patternType="solid">
        <fgColor rgb="FFEEF0F7"/>
        <bgColor indexed="64"/>
      </patternFill>
    </fill>
    <fill>
      <patternFill patternType="solid">
        <fgColor rgb="FFDBDFEE"/>
        <bgColor indexed="64"/>
      </patternFill>
    </fill>
    <fill>
      <patternFill patternType="solid">
        <fgColor theme="0"/>
        <bgColor indexed="64"/>
      </patternFill>
    </fill>
  </fills>
  <borders count="30">
    <border>
      <left/>
      <right/>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thin">
        <color rgb="FF9E0000"/>
      </left>
      <right/>
      <top style="thin">
        <color rgb="FF9E0000"/>
      </top>
      <bottom/>
      <diagonal/>
    </border>
    <border>
      <left/>
      <right/>
      <top style="thin">
        <color rgb="FF9E0000"/>
      </top>
      <bottom/>
      <diagonal/>
    </border>
    <border>
      <left/>
      <right style="thin">
        <color rgb="FF9E0000"/>
      </right>
      <top style="thin">
        <color rgb="FF9E0000"/>
      </top>
      <bottom/>
      <diagonal/>
    </border>
    <border>
      <left style="thin">
        <color rgb="FF9E0000"/>
      </left>
      <right/>
      <top/>
      <bottom/>
      <diagonal/>
    </border>
    <border>
      <left/>
      <right style="thin">
        <color rgb="FF9E0000"/>
      </right>
      <top/>
      <bottom/>
      <diagonal/>
    </border>
    <border>
      <left style="thin">
        <color rgb="FF9E0000"/>
      </left>
      <right/>
      <top/>
      <bottom style="thin">
        <color rgb="FF9E0000"/>
      </bottom>
      <diagonal/>
    </border>
    <border>
      <left/>
      <right/>
      <top/>
      <bottom style="thin">
        <color rgb="FF9E0000"/>
      </bottom>
      <diagonal/>
    </border>
    <border>
      <left/>
      <right style="thin">
        <color rgb="FF9E0000"/>
      </right>
      <top/>
      <bottom style="thin">
        <color rgb="FF9E0000"/>
      </bottom>
      <diagonal/>
    </border>
  </borders>
  <cellStyleXfs count="1">
    <xf numFmtId="0" fontId="0" fillId="0" borderId="0"/>
  </cellStyleXfs>
  <cellXfs count="245">
    <xf numFmtId="0" fontId="0" fillId="0" borderId="0" xfId="0"/>
    <xf numFmtId="0" fontId="0" fillId="0" borderId="0" xfId="0" applyAlignment="1">
      <alignment wrapText="1"/>
    </xf>
    <xf numFmtId="0" fontId="0" fillId="0" borderId="0" xfId="0" applyFill="1"/>
    <xf numFmtId="0" fontId="0" fillId="11" borderId="1" xfId="0" applyFill="1" applyBorder="1"/>
    <xf numFmtId="0" fontId="1" fillId="11" borderId="1" xfId="0" applyFont="1" applyFill="1" applyBorder="1"/>
    <xf numFmtId="0" fontId="2" fillId="11" borderId="2" xfId="0" applyFont="1" applyFill="1" applyBorder="1" applyAlignment="1">
      <alignment wrapText="1"/>
    </xf>
    <xf numFmtId="0" fontId="0" fillId="11" borderId="3" xfId="0" applyFill="1" applyBorder="1"/>
    <xf numFmtId="0" fontId="0" fillId="11" borderId="4" xfId="0" applyFill="1" applyBorder="1"/>
    <xf numFmtId="0" fontId="2" fillId="11" borderId="5" xfId="0" applyFont="1" applyFill="1" applyBorder="1" applyAlignment="1">
      <alignment wrapText="1"/>
    </xf>
    <xf numFmtId="0" fontId="1" fillId="11" borderId="6" xfId="0" applyFont="1" applyFill="1" applyBorder="1"/>
    <xf numFmtId="0" fontId="1" fillId="11" borderId="8" xfId="0" applyFont="1" applyFill="1" applyBorder="1"/>
    <xf numFmtId="0" fontId="1" fillId="11" borderId="9" xfId="0" applyFont="1" applyFill="1" applyBorder="1"/>
    <xf numFmtId="0" fontId="0" fillId="7" borderId="1" xfId="0" applyFill="1" applyBorder="1" applyAlignment="1">
      <alignment wrapText="1"/>
    </xf>
    <xf numFmtId="0" fontId="0" fillId="7" borderId="1" xfId="0" applyFill="1" applyBorder="1"/>
    <xf numFmtId="0" fontId="1" fillId="7" borderId="1" xfId="0" applyFont="1" applyFill="1" applyBorder="1"/>
    <xf numFmtId="0" fontId="0" fillId="5" borderId="1" xfId="0" applyFill="1" applyBorder="1" applyAlignment="1">
      <alignment wrapText="1"/>
    </xf>
    <xf numFmtId="0" fontId="0" fillId="5" borderId="1" xfId="0" applyFill="1" applyBorder="1"/>
    <xf numFmtId="0" fontId="1" fillId="5" borderId="1" xfId="0" applyFont="1" applyFill="1" applyBorder="1"/>
    <xf numFmtId="0" fontId="0" fillId="5" borderId="1" xfId="0" applyFont="1" applyFill="1" applyBorder="1" applyAlignment="1">
      <alignment wrapText="1"/>
    </xf>
    <xf numFmtId="0" fontId="0" fillId="3" borderId="1" xfId="0" applyFill="1" applyBorder="1" applyAlignment="1">
      <alignment wrapText="1"/>
    </xf>
    <xf numFmtId="0" fontId="0" fillId="3" borderId="1" xfId="0" applyFill="1" applyBorder="1"/>
    <xf numFmtId="0" fontId="1" fillId="3" borderId="1" xfId="0" applyFont="1" applyFill="1" applyBorder="1"/>
    <xf numFmtId="0" fontId="0" fillId="0" borderId="1" xfId="0" applyBorder="1" applyAlignment="1">
      <alignment wrapText="1"/>
    </xf>
    <xf numFmtId="0" fontId="0" fillId="0" borderId="1" xfId="0" applyBorder="1"/>
    <xf numFmtId="0" fontId="1" fillId="0" borderId="1" xfId="0" applyFont="1" applyBorder="1"/>
    <xf numFmtId="0" fontId="0" fillId="2" borderId="1" xfId="0" applyFill="1" applyBorder="1" applyAlignment="1">
      <alignment wrapText="1"/>
    </xf>
    <xf numFmtId="0" fontId="0" fillId="2" borderId="1" xfId="0" applyFill="1" applyBorder="1"/>
    <xf numFmtId="0" fontId="1" fillId="2" borderId="1" xfId="0" applyFont="1" applyFill="1" applyBorder="1"/>
    <xf numFmtId="0" fontId="0" fillId="4" borderId="1" xfId="0" applyFill="1" applyBorder="1" applyAlignment="1">
      <alignment wrapText="1"/>
    </xf>
    <xf numFmtId="0" fontId="0" fillId="4" borderId="1" xfId="0" applyFill="1" applyBorder="1"/>
    <xf numFmtId="0" fontId="1" fillId="4" borderId="1" xfId="0" applyFont="1" applyFill="1" applyBorder="1"/>
    <xf numFmtId="0" fontId="0" fillId="6" borderId="1" xfId="0" applyFill="1" applyBorder="1" applyAlignment="1">
      <alignment wrapText="1"/>
    </xf>
    <xf numFmtId="0" fontId="0" fillId="6" borderId="1" xfId="0" applyFill="1" applyBorder="1"/>
    <xf numFmtId="1" fontId="0" fillId="6" borderId="1" xfId="0" applyNumberFormat="1" applyFill="1" applyBorder="1"/>
    <xf numFmtId="0" fontId="1" fillId="6" borderId="1" xfId="0" applyFont="1" applyFill="1" applyBorder="1"/>
    <xf numFmtId="0" fontId="0" fillId="6" borderId="2" xfId="0" applyFill="1" applyBorder="1" applyAlignment="1">
      <alignment wrapText="1"/>
    </xf>
    <xf numFmtId="0" fontId="0" fillId="6" borderId="3" xfId="0" applyFill="1" applyBorder="1"/>
    <xf numFmtId="0" fontId="0" fillId="6" borderId="4" xfId="0" applyFill="1" applyBorder="1"/>
    <xf numFmtId="0" fontId="0" fillId="6" borderId="5" xfId="0" applyFill="1" applyBorder="1" applyAlignment="1">
      <alignment wrapText="1"/>
    </xf>
    <xf numFmtId="0" fontId="0" fillId="6" borderId="6" xfId="0" applyFill="1" applyBorder="1"/>
    <xf numFmtId="0" fontId="0" fillId="6" borderId="7" xfId="0" applyFill="1" applyBorder="1" applyAlignment="1">
      <alignment wrapText="1"/>
    </xf>
    <xf numFmtId="0" fontId="0" fillId="6" borderId="8" xfId="0" applyFill="1" applyBorder="1"/>
    <xf numFmtId="0" fontId="0" fillId="6" borderId="9" xfId="0" applyFill="1" applyBorder="1"/>
    <xf numFmtId="0" fontId="0" fillId="7" borderId="2" xfId="0" applyFill="1" applyBorder="1" applyAlignment="1">
      <alignment wrapText="1"/>
    </xf>
    <xf numFmtId="0" fontId="0" fillId="7" borderId="3" xfId="0" applyFill="1" applyBorder="1"/>
    <xf numFmtId="0" fontId="0" fillId="7" borderId="4" xfId="0" applyFill="1" applyBorder="1"/>
    <xf numFmtId="0" fontId="0" fillId="7" borderId="5" xfId="0" applyFill="1" applyBorder="1" applyAlignment="1">
      <alignment wrapText="1"/>
    </xf>
    <xf numFmtId="0" fontId="0" fillId="7" borderId="6" xfId="0" applyFill="1" applyBorder="1"/>
    <xf numFmtId="0" fontId="0" fillId="7" borderId="7" xfId="0" applyFill="1" applyBorder="1" applyAlignment="1">
      <alignment wrapText="1"/>
    </xf>
    <xf numFmtId="0" fontId="0" fillId="7" borderId="8" xfId="0" applyFill="1" applyBorder="1"/>
    <xf numFmtId="0" fontId="0" fillId="7" borderId="9" xfId="0" applyFill="1" applyBorder="1"/>
    <xf numFmtId="0" fontId="1" fillId="7" borderId="5" xfId="0" applyFont="1" applyFill="1" applyBorder="1" applyAlignment="1">
      <alignment wrapText="1"/>
    </xf>
    <xf numFmtId="0" fontId="1" fillId="7" borderId="7" xfId="0" applyFont="1" applyFill="1" applyBorder="1" applyAlignment="1">
      <alignment wrapText="1"/>
    </xf>
    <xf numFmtId="0" fontId="1" fillId="7" borderId="8" xfId="0" applyFont="1" applyFill="1" applyBorder="1"/>
    <xf numFmtId="0" fontId="1" fillId="6" borderId="5" xfId="0" applyFont="1" applyFill="1" applyBorder="1" applyAlignment="1">
      <alignment wrapText="1"/>
    </xf>
    <xf numFmtId="0" fontId="1" fillId="6" borderId="7" xfId="0" applyFont="1" applyFill="1" applyBorder="1" applyAlignment="1">
      <alignment wrapText="1"/>
    </xf>
    <xf numFmtId="0" fontId="1" fillId="6" borderId="8" xfId="0" applyFont="1" applyFill="1" applyBorder="1"/>
    <xf numFmtId="0" fontId="0" fillId="6" borderId="5" xfId="0" applyFill="1" applyBorder="1"/>
    <xf numFmtId="0" fontId="0" fillId="6" borderId="7" xfId="0" applyFill="1" applyBorder="1"/>
    <xf numFmtId="0" fontId="0" fillId="6" borderId="2" xfId="0" applyFill="1" applyBorder="1"/>
    <xf numFmtId="0" fontId="0" fillId="7" borderId="2" xfId="0" applyFill="1" applyBorder="1"/>
    <xf numFmtId="0" fontId="0" fillId="7" borderId="5" xfId="0" applyFill="1" applyBorder="1"/>
    <xf numFmtId="0" fontId="0" fillId="7" borderId="7" xfId="0" applyFill="1" applyBorder="1"/>
    <xf numFmtId="1" fontId="0" fillId="6" borderId="6" xfId="0" applyNumberFormat="1" applyFill="1" applyBorder="1"/>
    <xf numFmtId="0" fontId="0" fillId="4" borderId="2" xfId="0" applyFill="1" applyBorder="1" applyAlignment="1">
      <alignment wrapText="1"/>
    </xf>
    <xf numFmtId="0" fontId="0" fillId="4" borderId="3" xfId="0" applyFill="1" applyBorder="1"/>
    <xf numFmtId="0" fontId="0" fillId="4" borderId="4" xfId="0" applyFill="1" applyBorder="1"/>
    <xf numFmtId="0" fontId="0" fillId="4" borderId="5" xfId="0" applyFill="1" applyBorder="1" applyAlignment="1">
      <alignment wrapText="1"/>
    </xf>
    <xf numFmtId="0" fontId="0" fillId="4" borderId="6" xfId="0" applyFill="1" applyBorder="1"/>
    <xf numFmtId="0" fontId="0" fillId="4" borderId="7" xfId="0" applyFill="1" applyBorder="1" applyAlignment="1">
      <alignment wrapText="1"/>
    </xf>
    <xf numFmtId="0" fontId="0" fillId="4" borderId="8" xfId="0" applyFill="1" applyBorder="1"/>
    <xf numFmtId="0" fontId="0" fillId="4" borderId="9" xfId="0" applyFill="1" applyBorder="1"/>
    <xf numFmtId="0" fontId="0" fillId="5" borderId="2" xfId="0" applyFill="1" applyBorder="1" applyAlignment="1">
      <alignment wrapText="1"/>
    </xf>
    <xf numFmtId="0" fontId="0" fillId="5" borderId="3" xfId="0" applyFill="1" applyBorder="1"/>
    <xf numFmtId="0" fontId="0" fillId="5" borderId="4" xfId="0" applyFill="1" applyBorder="1"/>
    <xf numFmtId="0" fontId="0" fillId="5" borderId="5" xfId="0" applyFill="1" applyBorder="1" applyAlignment="1">
      <alignment wrapText="1"/>
    </xf>
    <xf numFmtId="0" fontId="0" fillId="5" borderId="6" xfId="0" applyFill="1" applyBorder="1"/>
    <xf numFmtId="0" fontId="0" fillId="5" borderId="7" xfId="0" applyFill="1" applyBorder="1" applyAlignment="1">
      <alignment wrapText="1"/>
    </xf>
    <xf numFmtId="0" fontId="0" fillId="5" borderId="8" xfId="0" applyFill="1" applyBorder="1"/>
    <xf numFmtId="0" fontId="0" fillId="5" borderId="9" xfId="0" applyFill="1" applyBorder="1"/>
    <xf numFmtId="0" fontId="1" fillId="5" borderId="5" xfId="0" applyFont="1" applyFill="1" applyBorder="1" applyAlignment="1">
      <alignment wrapText="1"/>
    </xf>
    <xf numFmtId="0" fontId="1" fillId="5" borderId="7" xfId="0" applyFont="1" applyFill="1" applyBorder="1" applyAlignment="1">
      <alignment wrapText="1"/>
    </xf>
    <xf numFmtId="0" fontId="1" fillId="5" borderId="8" xfId="0" applyFont="1" applyFill="1" applyBorder="1"/>
    <xf numFmtId="0" fontId="1" fillId="4" borderId="5" xfId="0" applyFont="1" applyFill="1" applyBorder="1" applyAlignment="1">
      <alignment wrapText="1"/>
    </xf>
    <xf numFmtId="0" fontId="1" fillId="4" borderId="7" xfId="0" applyFont="1" applyFill="1" applyBorder="1" applyAlignment="1">
      <alignment wrapText="1"/>
    </xf>
    <xf numFmtId="0" fontId="1" fillId="4" borderId="8" xfId="0" applyFont="1" applyFill="1" applyBorder="1"/>
    <xf numFmtId="0" fontId="0" fillId="4" borderId="5" xfId="0" applyFill="1" applyBorder="1"/>
    <xf numFmtId="0" fontId="0" fillId="4" borderId="7" xfId="0" applyFill="1" applyBorder="1"/>
    <xf numFmtId="0" fontId="0" fillId="4" borderId="2" xfId="0" applyFill="1" applyBorder="1"/>
    <xf numFmtId="0" fontId="0" fillId="5" borderId="2" xfId="0" applyFill="1" applyBorder="1"/>
    <xf numFmtId="0" fontId="0" fillId="5" borderId="5" xfId="0" applyFill="1" applyBorder="1"/>
    <xf numFmtId="0" fontId="0" fillId="5" borderId="7" xfId="0" applyFill="1" applyBorder="1"/>
    <xf numFmtId="0" fontId="0" fillId="2" borderId="2" xfId="0" applyFill="1" applyBorder="1" applyAlignment="1">
      <alignment wrapText="1"/>
    </xf>
    <xf numFmtId="0" fontId="0" fillId="2" borderId="3" xfId="0" applyFill="1" applyBorder="1"/>
    <xf numFmtId="0" fontId="0" fillId="2" borderId="4" xfId="0" applyFill="1" applyBorder="1"/>
    <xf numFmtId="0" fontId="0" fillId="2" borderId="5" xfId="0" applyFill="1" applyBorder="1" applyAlignment="1">
      <alignment wrapText="1"/>
    </xf>
    <xf numFmtId="0" fontId="0" fillId="2" borderId="6" xfId="0" applyFill="1" applyBorder="1"/>
    <xf numFmtId="0" fontId="0" fillId="2" borderId="7" xfId="0" applyFill="1" applyBorder="1" applyAlignment="1">
      <alignment wrapText="1"/>
    </xf>
    <xf numFmtId="0" fontId="0" fillId="2" borderId="8" xfId="0" applyFill="1" applyBorder="1"/>
    <xf numFmtId="0" fontId="0" fillId="2" borderId="9" xfId="0" applyFill="1" applyBorder="1"/>
    <xf numFmtId="0" fontId="0" fillId="3" borderId="2" xfId="0" applyFill="1" applyBorder="1" applyAlignment="1">
      <alignment wrapText="1"/>
    </xf>
    <xf numFmtId="0" fontId="0" fillId="3" borderId="3" xfId="0" applyFill="1" applyBorder="1"/>
    <xf numFmtId="0" fontId="0" fillId="3" borderId="4" xfId="0" applyFill="1" applyBorder="1"/>
    <xf numFmtId="0" fontId="0" fillId="3" borderId="5" xfId="0" applyFill="1" applyBorder="1" applyAlignment="1">
      <alignment wrapText="1"/>
    </xf>
    <xf numFmtId="0" fontId="0" fillId="3" borderId="6" xfId="0" applyFill="1" applyBorder="1"/>
    <xf numFmtId="0" fontId="0" fillId="3" borderId="7" xfId="0" applyFill="1" applyBorder="1" applyAlignment="1">
      <alignment wrapText="1"/>
    </xf>
    <xf numFmtId="0" fontId="0" fillId="3" borderId="8" xfId="0" applyFill="1" applyBorder="1"/>
    <xf numFmtId="0" fontId="0" fillId="3" borderId="9" xfId="0" applyFill="1" applyBorder="1"/>
    <xf numFmtId="0" fontId="1" fillId="3" borderId="5" xfId="0" applyFont="1" applyFill="1" applyBorder="1" applyAlignment="1">
      <alignment wrapText="1"/>
    </xf>
    <xf numFmtId="0" fontId="1" fillId="3" borderId="7" xfId="0" applyFont="1" applyFill="1" applyBorder="1" applyAlignment="1">
      <alignment wrapText="1"/>
    </xf>
    <xf numFmtId="0" fontId="1" fillId="3" borderId="8" xfId="0" applyFont="1"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8" xfId="0" applyFont="1" applyFill="1" applyBorder="1"/>
    <xf numFmtId="0" fontId="0" fillId="2" borderId="5" xfId="0" applyFill="1" applyBorder="1"/>
    <xf numFmtId="0" fontId="0" fillId="2" borderId="7" xfId="0" applyFill="1" applyBorder="1"/>
    <xf numFmtId="0" fontId="0" fillId="2" borderId="2" xfId="0" applyFill="1" applyBorder="1"/>
    <xf numFmtId="0" fontId="0" fillId="3" borderId="2" xfId="0" applyFill="1" applyBorder="1"/>
    <xf numFmtId="0" fontId="0" fillId="3" borderId="5" xfId="0" applyFill="1" applyBorder="1"/>
    <xf numFmtId="0" fontId="0" fillId="3" borderId="7" xfId="0" applyFill="1" applyBorder="1"/>
    <xf numFmtId="0" fontId="0" fillId="0" borderId="2" xfId="0" applyBorder="1" applyAlignment="1">
      <alignment wrapText="1"/>
    </xf>
    <xf numFmtId="0" fontId="0" fillId="0" borderId="3" xfId="0" applyBorder="1"/>
    <xf numFmtId="0" fontId="0" fillId="0" borderId="4" xfId="0" applyBorder="1"/>
    <xf numFmtId="0" fontId="0" fillId="0" borderId="5" xfId="0" applyBorder="1" applyAlignment="1">
      <alignment wrapText="1"/>
    </xf>
    <xf numFmtId="0" fontId="0" fillId="0" borderId="6" xfId="0" applyBorder="1"/>
    <xf numFmtId="0" fontId="1" fillId="0" borderId="5" xfId="0" applyFont="1" applyBorder="1" applyAlignment="1">
      <alignment wrapText="1"/>
    </xf>
    <xf numFmtId="0" fontId="1" fillId="0" borderId="7" xfId="0" applyFont="1" applyBorder="1" applyAlignment="1">
      <alignment wrapText="1"/>
    </xf>
    <xf numFmtId="0" fontId="1" fillId="0" borderId="8" xfId="0" applyFont="1" applyBorder="1"/>
    <xf numFmtId="0" fontId="0" fillId="0" borderId="9" xfId="0" applyBorder="1"/>
    <xf numFmtId="0" fontId="0" fillId="0" borderId="8" xfId="0" applyBorder="1"/>
    <xf numFmtId="0" fontId="0" fillId="0" borderId="2" xfId="0" applyBorder="1"/>
    <xf numFmtId="0" fontId="0" fillId="0" borderId="5" xfId="0" applyBorder="1"/>
    <xf numFmtId="0" fontId="0" fillId="0" borderId="7" xfId="0" applyBorder="1" applyAlignment="1">
      <alignment wrapText="1"/>
    </xf>
    <xf numFmtId="0" fontId="0" fillId="0" borderId="7" xfId="0" applyBorder="1"/>
    <xf numFmtId="0" fontId="0" fillId="0" borderId="8" xfId="0" applyBorder="1" applyAlignment="1">
      <alignment wrapText="1"/>
    </xf>
    <xf numFmtId="0" fontId="0" fillId="8" borderId="2" xfId="0" applyFill="1" applyBorder="1" applyAlignment="1">
      <alignment wrapText="1"/>
    </xf>
    <xf numFmtId="0" fontId="0" fillId="8" borderId="4" xfId="0" applyFill="1" applyBorder="1"/>
    <xf numFmtId="0" fontId="0" fillId="8" borderId="5" xfId="0" applyFill="1" applyBorder="1" applyAlignment="1">
      <alignment wrapText="1"/>
    </xf>
    <xf numFmtId="0" fontId="0" fillId="8" borderId="6" xfId="0" applyFill="1" applyBorder="1"/>
    <xf numFmtId="0" fontId="1" fillId="8" borderId="5" xfId="0" applyFont="1" applyFill="1" applyBorder="1" applyAlignment="1">
      <alignment wrapText="1"/>
    </xf>
    <xf numFmtId="0" fontId="1" fillId="8" borderId="6" xfId="0" applyFont="1" applyFill="1" applyBorder="1"/>
    <xf numFmtId="0" fontId="1" fillId="8" borderId="7" xfId="0" applyFont="1" applyFill="1" applyBorder="1" applyAlignment="1">
      <alignment wrapText="1"/>
    </xf>
    <xf numFmtId="0" fontId="1" fillId="8" borderId="9" xfId="0" applyFont="1" applyFill="1" applyBorder="1"/>
    <xf numFmtId="0" fontId="0" fillId="8" borderId="7" xfId="0" applyFill="1" applyBorder="1" applyAlignment="1">
      <alignment wrapText="1"/>
    </xf>
    <xf numFmtId="0" fontId="0" fillId="8" borderId="9" xfId="0" applyFill="1" applyBorder="1"/>
    <xf numFmtId="0" fontId="0" fillId="9" borderId="2" xfId="0" applyFill="1" applyBorder="1" applyAlignment="1">
      <alignment wrapText="1"/>
    </xf>
    <xf numFmtId="0" fontId="0" fillId="9" borderId="4" xfId="0" applyFill="1" applyBorder="1"/>
    <xf numFmtId="0" fontId="0" fillId="9" borderId="5" xfId="0" applyFill="1" applyBorder="1" applyAlignment="1">
      <alignment wrapText="1"/>
    </xf>
    <xf numFmtId="0" fontId="0" fillId="9" borderId="6" xfId="0" applyFill="1" applyBorder="1"/>
    <xf numFmtId="0" fontId="1" fillId="9" borderId="5" xfId="0" applyFont="1" applyFill="1" applyBorder="1" applyAlignment="1">
      <alignment wrapText="1"/>
    </xf>
    <xf numFmtId="0" fontId="1" fillId="9" borderId="6" xfId="0" applyFont="1" applyFill="1" applyBorder="1"/>
    <xf numFmtId="0" fontId="1" fillId="9" borderId="7" xfId="0" applyFont="1" applyFill="1" applyBorder="1" applyAlignment="1">
      <alignment wrapText="1"/>
    </xf>
    <xf numFmtId="0" fontId="1" fillId="9" borderId="9" xfId="0" applyFont="1" applyFill="1" applyBorder="1"/>
    <xf numFmtId="0" fontId="2" fillId="9" borderId="2" xfId="0" applyFont="1" applyFill="1" applyBorder="1" applyAlignment="1">
      <alignment wrapText="1"/>
    </xf>
    <xf numFmtId="0" fontId="2" fillId="9" borderId="4" xfId="0" applyFont="1" applyFill="1" applyBorder="1"/>
    <xf numFmtId="0" fontId="2" fillId="9" borderId="5" xfId="0" applyFont="1" applyFill="1" applyBorder="1" applyAlignment="1">
      <alignment wrapText="1"/>
    </xf>
    <xf numFmtId="0" fontId="2" fillId="9" borderId="6" xfId="0" applyFont="1" applyFill="1" applyBorder="1"/>
    <xf numFmtId="0" fontId="2" fillId="9" borderId="7" xfId="0" applyFont="1" applyFill="1" applyBorder="1" applyAlignment="1">
      <alignment wrapText="1"/>
    </xf>
    <xf numFmtId="0" fontId="2" fillId="9" borderId="9" xfId="0" applyFont="1" applyFill="1" applyBorder="1"/>
    <xf numFmtId="0" fontId="0" fillId="10" borderId="2" xfId="0" applyFill="1" applyBorder="1" applyAlignment="1">
      <alignment wrapText="1"/>
    </xf>
    <xf numFmtId="0" fontId="0" fillId="10" borderId="4" xfId="0" applyFill="1" applyBorder="1"/>
    <xf numFmtId="0" fontId="0" fillId="10" borderId="5" xfId="0" applyFill="1" applyBorder="1" applyAlignment="1">
      <alignment wrapText="1"/>
    </xf>
    <xf numFmtId="0" fontId="0" fillId="10" borderId="6" xfId="0" applyFill="1" applyBorder="1"/>
    <xf numFmtId="0" fontId="1" fillId="10" borderId="5" xfId="0" applyFont="1" applyFill="1" applyBorder="1" applyAlignment="1">
      <alignment wrapText="1"/>
    </xf>
    <xf numFmtId="0" fontId="1" fillId="10" borderId="6" xfId="0" applyFont="1" applyFill="1" applyBorder="1"/>
    <xf numFmtId="0" fontId="1" fillId="10" borderId="7" xfId="0" applyFont="1" applyFill="1" applyBorder="1" applyAlignment="1">
      <alignment wrapText="1"/>
    </xf>
    <xf numFmtId="0" fontId="1" fillId="10" borderId="9" xfId="0" applyFont="1" applyFill="1" applyBorder="1"/>
    <xf numFmtId="0" fontId="2" fillId="10" borderId="2" xfId="0" applyFont="1" applyFill="1" applyBorder="1" applyAlignment="1">
      <alignment wrapText="1"/>
    </xf>
    <xf numFmtId="0" fontId="2" fillId="10" borderId="4" xfId="0" applyFont="1" applyFill="1" applyBorder="1"/>
    <xf numFmtId="0" fontId="2" fillId="10" borderId="5" xfId="0" applyFont="1" applyFill="1" applyBorder="1" applyAlignment="1">
      <alignment wrapText="1"/>
    </xf>
    <xf numFmtId="0" fontId="2" fillId="10" borderId="6" xfId="0" applyFont="1" applyFill="1" applyBorder="1"/>
    <xf numFmtId="0" fontId="2" fillId="10" borderId="7" xfId="0" applyFont="1" applyFill="1" applyBorder="1" applyAlignment="1">
      <alignment wrapText="1"/>
    </xf>
    <xf numFmtId="0" fontId="2" fillId="10" borderId="9" xfId="0" applyFont="1" applyFill="1" applyBorder="1"/>
    <xf numFmtId="0" fontId="3" fillId="11" borderId="5" xfId="0" applyFont="1" applyFill="1" applyBorder="1" applyAlignment="1">
      <alignment wrapText="1"/>
    </xf>
    <xf numFmtId="0" fontId="3" fillId="11" borderId="7" xfId="0" applyFont="1" applyFill="1" applyBorder="1" applyAlignment="1">
      <alignment wrapText="1"/>
    </xf>
    <xf numFmtId="0" fontId="5" fillId="12" borderId="13" xfId="0" applyFont="1" applyFill="1" applyBorder="1" applyAlignment="1">
      <alignment horizontal="center" vertical="top" wrapText="1"/>
    </xf>
    <xf numFmtId="0" fontId="6" fillId="12" borderId="13" xfId="0" applyFont="1" applyFill="1" applyBorder="1" applyAlignment="1">
      <alignment horizontal="center" wrapText="1" readingOrder="1"/>
    </xf>
    <xf numFmtId="0" fontId="7" fillId="13" borderId="14" xfId="0" applyFont="1" applyFill="1" applyBorder="1" applyAlignment="1">
      <alignment horizontal="left" wrapText="1" readingOrder="1"/>
    </xf>
    <xf numFmtId="0" fontId="8" fillId="13" borderId="14" xfId="0" applyFont="1" applyFill="1" applyBorder="1" applyAlignment="1">
      <alignment horizontal="center" wrapText="1" readingOrder="1"/>
    </xf>
    <xf numFmtId="0" fontId="9" fillId="14" borderId="15" xfId="0" applyFont="1" applyFill="1" applyBorder="1" applyAlignment="1">
      <alignment horizontal="justify" vertical="center" wrapText="1" readingOrder="1"/>
    </xf>
    <xf numFmtId="0" fontId="10" fillId="14" borderId="15" xfId="0" applyFont="1" applyFill="1" applyBorder="1" applyAlignment="1">
      <alignment horizontal="center" wrapText="1" readingOrder="1"/>
    </xf>
    <xf numFmtId="0" fontId="5" fillId="14" borderId="15" xfId="0" applyFont="1" applyFill="1" applyBorder="1" applyAlignment="1">
      <alignment horizontal="center" wrapText="1"/>
    </xf>
    <xf numFmtId="0" fontId="11" fillId="15" borderId="15" xfId="0" applyFont="1" applyFill="1" applyBorder="1" applyAlignment="1">
      <alignment horizontal="justify" vertical="center" wrapText="1" readingOrder="1"/>
    </xf>
    <xf numFmtId="0" fontId="12" fillId="15" borderId="15" xfId="0" applyFont="1" applyFill="1" applyBorder="1" applyAlignment="1">
      <alignment horizontal="center" wrapText="1" readingOrder="1"/>
    </xf>
    <xf numFmtId="0" fontId="5" fillId="15" borderId="15" xfId="0" applyFont="1" applyFill="1" applyBorder="1" applyAlignment="1">
      <alignment horizontal="center" wrapText="1"/>
    </xf>
    <xf numFmtId="0" fontId="11" fillId="14" borderId="15" xfId="0" applyFont="1" applyFill="1" applyBorder="1" applyAlignment="1">
      <alignment horizontal="justify" vertical="center" wrapText="1" readingOrder="1"/>
    </xf>
    <xf numFmtId="0" fontId="9" fillId="15" borderId="15" xfId="0" applyFont="1" applyFill="1" applyBorder="1" applyAlignment="1">
      <alignment horizontal="justify" vertical="center" wrapText="1" readingOrder="1"/>
    </xf>
    <xf numFmtId="0" fontId="10" fillId="15" borderId="15" xfId="0" applyFont="1" applyFill="1" applyBorder="1" applyAlignment="1">
      <alignment horizontal="center" wrapText="1" readingOrder="1"/>
    </xf>
    <xf numFmtId="0" fontId="7" fillId="13" borderId="15" xfId="0" applyFont="1" applyFill="1" applyBorder="1" applyAlignment="1">
      <alignment horizontal="left" wrapText="1" readingOrder="1"/>
    </xf>
    <xf numFmtId="0" fontId="8" fillId="13" borderId="15" xfId="0" applyFont="1" applyFill="1" applyBorder="1" applyAlignment="1">
      <alignment horizontal="center" wrapText="1" readingOrder="1"/>
    </xf>
    <xf numFmtId="0" fontId="15" fillId="12" borderId="13" xfId="0" applyFont="1" applyFill="1" applyBorder="1" applyAlignment="1">
      <alignment horizontal="center" wrapText="1" readingOrder="1"/>
    </xf>
    <xf numFmtId="0" fontId="16" fillId="13" borderId="14" xfId="0" applyFont="1" applyFill="1" applyBorder="1" applyAlignment="1">
      <alignment horizontal="right" wrapText="1" readingOrder="1"/>
    </xf>
    <xf numFmtId="0" fontId="10" fillId="14" borderId="15" xfId="0" applyFont="1" applyFill="1" applyBorder="1" applyAlignment="1">
      <alignment horizontal="left" wrapText="1" readingOrder="1"/>
    </xf>
    <xf numFmtId="0" fontId="10" fillId="14" borderId="15" xfId="0" applyFont="1" applyFill="1" applyBorder="1" applyAlignment="1">
      <alignment horizontal="right" wrapText="1" readingOrder="1"/>
    </xf>
    <xf numFmtId="0" fontId="5" fillId="14" borderId="15" xfId="0" applyFont="1" applyFill="1" applyBorder="1" applyAlignment="1">
      <alignment wrapText="1"/>
    </xf>
    <xf numFmtId="0" fontId="10" fillId="15" borderId="15" xfId="0" applyFont="1" applyFill="1" applyBorder="1" applyAlignment="1">
      <alignment horizontal="left" wrapText="1" readingOrder="1"/>
    </xf>
    <xf numFmtId="0" fontId="10" fillId="15" borderId="15" xfId="0" applyFont="1" applyFill="1" applyBorder="1" applyAlignment="1">
      <alignment horizontal="right" wrapText="1" readingOrder="1"/>
    </xf>
    <xf numFmtId="0" fontId="12" fillId="14" borderId="15" xfId="0" applyFont="1" applyFill="1" applyBorder="1" applyAlignment="1">
      <alignment horizontal="left" wrapText="1" indent="3" readingOrder="1"/>
    </xf>
    <xf numFmtId="0" fontId="12" fillId="14" borderId="15" xfId="0" applyFont="1" applyFill="1" applyBorder="1" applyAlignment="1">
      <alignment horizontal="right" wrapText="1" readingOrder="1"/>
    </xf>
    <xf numFmtId="0" fontId="12" fillId="15" borderId="15" xfId="0" applyFont="1" applyFill="1" applyBorder="1" applyAlignment="1">
      <alignment horizontal="left" wrapText="1" indent="3" readingOrder="1"/>
    </xf>
    <xf numFmtId="0" fontId="5" fillId="15" borderId="15" xfId="0" applyFont="1" applyFill="1" applyBorder="1" applyAlignment="1">
      <alignment wrapText="1"/>
    </xf>
    <xf numFmtId="0" fontId="12" fillId="15" borderId="15" xfId="0" applyFont="1" applyFill="1" applyBorder="1" applyAlignment="1">
      <alignment horizontal="right" wrapText="1" readingOrder="1"/>
    </xf>
    <xf numFmtId="0" fontId="8" fillId="14" borderId="15" xfId="0" applyFont="1" applyFill="1" applyBorder="1" applyAlignment="1">
      <alignment horizontal="right" wrapText="1" readingOrder="1"/>
    </xf>
    <xf numFmtId="0" fontId="16" fillId="13" borderId="15" xfId="0" applyFont="1" applyFill="1" applyBorder="1" applyAlignment="1">
      <alignment horizontal="right" wrapText="1" readingOrder="1"/>
    </xf>
    <xf numFmtId="0" fontId="3" fillId="14" borderId="15" xfId="0" applyFont="1" applyFill="1" applyBorder="1" applyAlignment="1">
      <alignment wrapText="1"/>
    </xf>
    <xf numFmtId="0" fontId="11" fillId="15" borderId="15" xfId="0" applyFont="1" applyFill="1" applyBorder="1" applyAlignment="1">
      <alignment horizontal="center" vertical="center" wrapText="1" readingOrder="1"/>
    </xf>
    <xf numFmtId="0" fontId="11" fillId="14" borderId="15" xfId="0" applyFont="1" applyFill="1" applyBorder="1" applyAlignment="1">
      <alignment horizontal="center" vertical="center" wrapText="1" readingOrder="1"/>
    </xf>
    <xf numFmtId="0" fontId="12" fillId="15" borderId="15" xfId="0" applyFont="1" applyFill="1" applyBorder="1" applyAlignment="1">
      <alignment horizontal="center" vertical="center" wrapText="1" readingOrder="1"/>
    </xf>
    <xf numFmtId="0" fontId="17" fillId="14" borderId="15" xfId="0" applyFont="1" applyFill="1" applyBorder="1" applyAlignment="1">
      <alignment horizontal="right" wrapText="1" readingOrder="1"/>
    </xf>
    <xf numFmtId="0" fontId="0" fillId="11" borderId="10" xfId="0" applyFill="1" applyBorder="1" applyAlignment="1">
      <alignment horizontal="center" wrapText="1"/>
    </xf>
    <xf numFmtId="0" fontId="0" fillId="11" borderId="11" xfId="0" applyFill="1" applyBorder="1" applyAlignment="1">
      <alignment horizontal="center" wrapText="1"/>
    </xf>
    <xf numFmtId="0" fontId="0" fillId="11" borderId="12" xfId="0" applyFill="1" applyBorder="1" applyAlignment="1">
      <alignment horizontal="center" wrapText="1"/>
    </xf>
    <xf numFmtId="0" fontId="0" fillId="11" borderId="0" xfId="0" applyFill="1" applyAlignment="1">
      <alignment horizontal="center"/>
    </xf>
    <xf numFmtId="0" fontId="8" fillId="13" borderId="16" xfId="0" applyFont="1" applyFill="1" applyBorder="1" applyAlignment="1">
      <alignment horizontal="center" wrapText="1" readingOrder="1"/>
    </xf>
    <xf numFmtId="0" fontId="8" fillId="13" borderId="17" xfId="0" applyFont="1" applyFill="1" applyBorder="1" applyAlignment="1">
      <alignment horizontal="center" wrapText="1" readingOrder="1"/>
    </xf>
    <xf numFmtId="0" fontId="10" fillId="14" borderId="18" xfId="0" applyFont="1" applyFill="1" applyBorder="1" applyAlignment="1">
      <alignment horizontal="center" wrapText="1" readingOrder="1"/>
    </xf>
    <xf numFmtId="0" fontId="10" fillId="14" borderId="19" xfId="0" applyFont="1" applyFill="1" applyBorder="1" applyAlignment="1">
      <alignment horizontal="center" wrapText="1" readingOrder="1"/>
    </xf>
    <xf numFmtId="0" fontId="12" fillId="15" borderId="18" xfId="0" applyFont="1" applyFill="1" applyBorder="1" applyAlignment="1">
      <alignment horizontal="center" wrapText="1" readingOrder="1"/>
    </xf>
    <xf numFmtId="0" fontId="12" fillId="15" borderId="19" xfId="0" applyFont="1" applyFill="1" applyBorder="1" applyAlignment="1">
      <alignment horizontal="center" wrapText="1" readingOrder="1"/>
    </xf>
    <xf numFmtId="0" fontId="12" fillId="14" borderId="18" xfId="0" applyFont="1" applyFill="1" applyBorder="1" applyAlignment="1">
      <alignment horizontal="center" wrapText="1" readingOrder="1"/>
    </xf>
    <xf numFmtId="0" fontId="12" fillId="14" borderId="19" xfId="0" applyFont="1" applyFill="1" applyBorder="1" applyAlignment="1">
      <alignment horizontal="center" wrapText="1" readingOrder="1"/>
    </xf>
    <xf numFmtId="0" fontId="5" fillId="15" borderId="18" xfId="0" applyFont="1" applyFill="1" applyBorder="1" applyAlignment="1">
      <alignment horizontal="center" wrapText="1"/>
    </xf>
    <xf numFmtId="0" fontId="5" fillId="15" borderId="19" xfId="0" applyFont="1" applyFill="1" applyBorder="1" applyAlignment="1">
      <alignment horizontal="center" wrapText="1"/>
    </xf>
    <xf numFmtId="0" fontId="5" fillId="14" borderId="18" xfId="0" applyFont="1" applyFill="1" applyBorder="1" applyAlignment="1">
      <alignment horizontal="center" wrapText="1"/>
    </xf>
    <xf numFmtId="0" fontId="5" fillId="14" borderId="19" xfId="0" applyFont="1" applyFill="1" applyBorder="1" applyAlignment="1">
      <alignment horizontal="center" wrapText="1"/>
    </xf>
    <xf numFmtId="0" fontId="10" fillId="15" borderId="18" xfId="0" applyFont="1" applyFill="1" applyBorder="1" applyAlignment="1">
      <alignment horizontal="center" wrapText="1" readingOrder="1"/>
    </xf>
    <xf numFmtId="0" fontId="10" fillId="15" borderId="19" xfId="0" applyFont="1" applyFill="1" applyBorder="1" applyAlignment="1">
      <alignment horizontal="center" wrapText="1" readingOrder="1"/>
    </xf>
    <xf numFmtId="0" fontId="3" fillId="14" borderId="20" xfId="0" applyFont="1" applyFill="1" applyBorder="1" applyAlignment="1">
      <alignment horizontal="center" wrapText="1"/>
    </xf>
    <xf numFmtId="0" fontId="3" fillId="14" borderId="21" xfId="0" applyFont="1" applyFill="1" applyBorder="1" applyAlignment="1">
      <alignment horizontal="center" wrapText="1"/>
    </xf>
    <xf numFmtId="0" fontId="18" fillId="0" borderId="22" xfId="0" applyFont="1" applyBorder="1"/>
    <xf numFmtId="0" fontId="19" fillId="0" borderId="23" xfId="0" applyFont="1" applyBorder="1"/>
    <xf numFmtId="0" fontId="0" fillId="0" borderId="24" xfId="0" applyBorder="1"/>
    <xf numFmtId="0" fontId="0" fillId="16" borderId="0" xfId="0" applyFill="1"/>
    <xf numFmtId="0" fontId="20" fillId="0" borderId="25" xfId="0" applyFont="1" applyBorder="1"/>
    <xf numFmtId="0" fontId="19" fillId="0" borderId="0" xfId="0" applyFont="1" applyBorder="1"/>
    <xf numFmtId="0" fontId="0" fillId="0" borderId="26" xfId="0" applyBorder="1"/>
    <xf numFmtId="0" fontId="21" fillId="0" borderId="25" xfId="0" applyFont="1" applyBorder="1" applyAlignment="1">
      <alignment vertical="top" wrapText="1"/>
    </xf>
    <xf numFmtId="0" fontId="21" fillId="0" borderId="0" xfId="0" applyFont="1" applyBorder="1" applyAlignment="1">
      <alignment vertical="top" wrapText="1"/>
    </xf>
    <xf numFmtId="0" fontId="21" fillId="0" borderId="0" xfId="0" applyFont="1" applyBorder="1" applyAlignment="1">
      <alignment wrapText="1"/>
    </xf>
    <xf numFmtId="0" fontId="21" fillId="0" borderId="26" xfId="0" applyFont="1" applyBorder="1" applyAlignment="1">
      <alignment wrapText="1"/>
    </xf>
    <xf numFmtId="0" fontId="0" fillId="16" borderId="0" xfId="0" applyFill="1" applyAlignment="1">
      <alignment wrapText="1"/>
    </xf>
    <xf numFmtId="0" fontId="21" fillId="0" borderId="27" xfId="0" applyFont="1" applyBorder="1" applyAlignment="1">
      <alignment vertical="top" wrapText="1"/>
    </xf>
    <xf numFmtId="0" fontId="21" fillId="0" borderId="28" xfId="0" applyFont="1" applyBorder="1" applyAlignment="1">
      <alignment vertical="top" wrapText="1"/>
    </xf>
    <xf numFmtId="0" fontId="21" fillId="0" borderId="28" xfId="0" applyFont="1" applyBorder="1" applyAlignment="1">
      <alignment wrapText="1"/>
    </xf>
    <xf numFmtId="0" fontId="21" fillId="0" borderId="29" xfId="0" applyFont="1" applyBorder="1" applyAlignment="1">
      <alignmen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15"/>
  <sheetViews>
    <sheetView tabSelected="1" workbookViewId="0">
      <selection activeCell="L22" sqref="L22"/>
    </sheetView>
  </sheetViews>
  <sheetFormatPr defaultColWidth="9.109375" defaultRowHeight="14.4" x14ac:dyDescent="0.3"/>
  <cols>
    <col min="1" max="1" width="2.33203125" style="232" customWidth="1"/>
    <col min="2" max="2" width="7" style="232" customWidth="1"/>
    <col min="3" max="4" width="9.109375" style="232" customWidth="1"/>
    <col min="5" max="9" width="9.109375" style="232"/>
    <col min="10" max="10" width="2.88671875" style="232" customWidth="1"/>
    <col min="11" max="11" width="1.88671875" style="232" customWidth="1"/>
    <col min="12" max="16384" width="9.109375" style="232"/>
  </cols>
  <sheetData>
    <row r="2" spans="3:11" ht="17.399999999999999" x14ac:dyDescent="0.35">
      <c r="C2" s="229" t="s">
        <v>124</v>
      </c>
      <c r="D2" s="230"/>
      <c r="E2" s="230"/>
      <c r="F2" s="230"/>
      <c r="G2" s="230"/>
      <c r="H2" s="230"/>
      <c r="I2" s="230"/>
      <c r="J2" s="230"/>
      <c r="K2" s="231"/>
    </row>
    <row r="3" spans="3:11" ht="15.6" x14ac:dyDescent="0.3">
      <c r="C3" s="233"/>
      <c r="D3" s="234"/>
      <c r="E3" s="234"/>
      <c r="F3" s="234"/>
      <c r="G3" s="234"/>
      <c r="H3" s="234"/>
      <c r="I3" s="234"/>
      <c r="J3" s="234"/>
      <c r="K3" s="235"/>
    </row>
    <row r="4" spans="3:11" x14ac:dyDescent="0.3">
      <c r="C4" s="236" t="s">
        <v>125</v>
      </c>
      <c r="D4" s="237"/>
      <c r="E4" s="237"/>
      <c r="F4" s="237"/>
      <c r="G4" s="237"/>
      <c r="H4" s="237"/>
      <c r="I4" s="237"/>
      <c r="J4" s="238"/>
      <c r="K4" s="239"/>
    </row>
    <row r="5" spans="3:11" s="240" customFormat="1" x14ac:dyDescent="0.3">
      <c r="C5" s="236"/>
      <c r="D5" s="237"/>
      <c r="E5" s="237"/>
      <c r="F5" s="237"/>
      <c r="G5" s="237"/>
      <c r="H5" s="237"/>
      <c r="I5" s="237"/>
      <c r="J5" s="238"/>
      <c r="K5" s="239"/>
    </row>
    <row r="6" spans="3:11" x14ac:dyDescent="0.3">
      <c r="C6" s="236"/>
      <c r="D6" s="237"/>
      <c r="E6" s="237"/>
      <c r="F6" s="237"/>
      <c r="G6" s="237"/>
      <c r="H6" s="237"/>
      <c r="I6" s="237"/>
      <c r="J6" s="238"/>
      <c r="K6" s="239"/>
    </row>
    <row r="7" spans="3:11" x14ac:dyDescent="0.3">
      <c r="C7" s="236"/>
      <c r="D7" s="237"/>
      <c r="E7" s="237"/>
      <c r="F7" s="237"/>
      <c r="G7" s="237"/>
      <c r="H7" s="237"/>
      <c r="I7" s="237"/>
      <c r="J7" s="238"/>
      <c r="K7" s="239"/>
    </row>
    <row r="8" spans="3:11" x14ac:dyDescent="0.3">
      <c r="C8" s="236"/>
      <c r="D8" s="237"/>
      <c r="E8" s="237"/>
      <c r="F8" s="237"/>
      <c r="G8" s="237"/>
      <c r="H8" s="237"/>
      <c r="I8" s="237"/>
      <c r="J8" s="238"/>
      <c r="K8" s="239"/>
    </row>
    <row r="9" spans="3:11" x14ac:dyDescent="0.3">
      <c r="C9" s="236"/>
      <c r="D9" s="237"/>
      <c r="E9" s="237"/>
      <c r="F9" s="237"/>
      <c r="G9" s="237"/>
      <c r="H9" s="237"/>
      <c r="I9" s="237"/>
      <c r="J9" s="238"/>
      <c r="K9" s="239"/>
    </row>
    <row r="10" spans="3:11" x14ac:dyDescent="0.3">
      <c r="C10" s="236"/>
      <c r="D10" s="237"/>
      <c r="E10" s="237"/>
      <c r="F10" s="237"/>
      <c r="G10" s="237"/>
      <c r="H10" s="237"/>
      <c r="I10" s="237"/>
      <c r="J10" s="238"/>
      <c r="K10" s="239"/>
    </row>
    <row r="11" spans="3:11" x14ac:dyDescent="0.3">
      <c r="C11" s="236"/>
      <c r="D11" s="237"/>
      <c r="E11" s="237"/>
      <c r="F11" s="237"/>
      <c r="G11" s="237"/>
      <c r="H11" s="237"/>
      <c r="I11" s="237"/>
      <c r="J11" s="238"/>
      <c r="K11" s="239"/>
    </row>
    <row r="12" spans="3:11" x14ac:dyDescent="0.3">
      <c r="C12" s="236"/>
      <c r="D12" s="237"/>
      <c r="E12" s="237"/>
      <c r="F12" s="237"/>
      <c r="G12" s="237"/>
      <c r="H12" s="237"/>
      <c r="I12" s="237"/>
      <c r="J12" s="238"/>
      <c r="K12" s="239"/>
    </row>
    <row r="13" spans="3:11" x14ac:dyDescent="0.3">
      <c r="C13" s="236"/>
      <c r="D13" s="237"/>
      <c r="E13" s="237"/>
      <c r="F13" s="237"/>
      <c r="G13" s="237"/>
      <c r="H13" s="237"/>
      <c r="I13" s="237"/>
      <c r="J13" s="238"/>
      <c r="K13" s="239"/>
    </row>
    <row r="14" spans="3:11" x14ac:dyDescent="0.3">
      <c r="C14" s="241"/>
      <c r="D14" s="242"/>
      <c r="E14" s="242"/>
      <c r="F14" s="242"/>
      <c r="G14" s="242"/>
      <c r="H14" s="242"/>
      <c r="I14" s="242"/>
      <c r="J14" s="243"/>
      <c r="K14" s="244"/>
    </row>
    <row r="15" spans="3:11" s="240" customFormat="1" x14ac:dyDescent="0.3"/>
  </sheetData>
  <mergeCells count="1">
    <mergeCell ref="C4:K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44"/>
  <sheetViews>
    <sheetView zoomScale="88" zoomScaleNormal="88" workbookViewId="0">
      <pane ySplit="3" topLeftCell="A41" activePane="bottomLeft" state="frozen"/>
      <selection pane="bottomLeft" activeCell="L60" sqref="L60"/>
    </sheetView>
  </sheetViews>
  <sheetFormatPr defaultRowHeight="14.4" outlineLevelRow="1" outlineLevelCol="2" x14ac:dyDescent="0.3"/>
  <cols>
    <col min="1" max="1" width="33.77734375" style="1" customWidth="1" outlineLevel="1"/>
    <col min="2" max="2" width="14.21875" customWidth="1" outlineLevel="1"/>
    <col min="3" max="3" width="13.5546875" customWidth="1" outlineLevel="1"/>
    <col min="4" max="4" width="8.88671875" customWidth="1" outlineLevel="1"/>
    <col min="5" max="5" width="1.6640625" customWidth="1"/>
    <col min="6" max="6" width="33.109375" customWidth="1" outlineLevel="1"/>
    <col min="7" max="7" width="15.6640625" customWidth="1" outlineLevel="1"/>
    <col min="8" max="8" width="13.5546875" customWidth="1" outlineLevel="1"/>
    <col min="9" max="9" width="8.88671875" customWidth="1" outlineLevel="1"/>
    <col min="10" max="10" width="1.88671875" customWidth="1"/>
    <col min="11" max="11" width="36.77734375" customWidth="1"/>
    <col min="12" max="12" width="15.88671875" customWidth="1"/>
    <col min="13" max="13" width="16.5546875" customWidth="1"/>
    <col min="14" max="14" width="11.33203125" customWidth="1"/>
    <col min="16" max="16" width="40.6640625" customWidth="1" outlineLevel="2"/>
    <col min="17" max="20" width="8.88671875" customWidth="1" outlineLevel="2"/>
    <col min="21" max="21" width="71" customWidth="1" outlineLevel="1"/>
    <col min="22" max="22" width="15.88671875" customWidth="1" outlineLevel="1"/>
    <col min="23" max="23" width="7.33203125" customWidth="1" outlineLevel="1"/>
    <col min="24" max="24" width="12.5546875" customWidth="1" outlineLevel="1"/>
    <col min="25" max="25" width="14.6640625" customWidth="1" outlineLevel="1"/>
    <col min="26" max="26" width="16.77734375" customWidth="1"/>
    <col min="27" max="27" width="67.77734375" customWidth="1"/>
    <col min="28" max="28" width="10.6640625" bestFit="1" customWidth="1"/>
    <col min="29" max="29" width="8.5546875" customWidth="1"/>
    <col min="30" max="30" width="9" customWidth="1"/>
    <col min="31" max="31" width="24.5546875" bestFit="1" customWidth="1"/>
  </cols>
  <sheetData>
    <row r="1" spans="1:14" x14ac:dyDescent="0.3">
      <c r="F1" s="212" t="s">
        <v>54</v>
      </c>
      <c r="G1" s="212"/>
      <c r="H1" s="212"/>
      <c r="I1" s="212"/>
    </row>
    <row r="2" spans="1:14" ht="15" thickBot="1" x14ac:dyDescent="0.35"/>
    <row r="3" spans="1:14" ht="15" thickBot="1" x14ac:dyDescent="0.35">
      <c r="A3" s="209" t="s">
        <v>18</v>
      </c>
      <c r="B3" s="210"/>
      <c r="C3" s="210"/>
      <c r="D3" s="211"/>
      <c r="F3" s="209" t="s">
        <v>19</v>
      </c>
      <c r="G3" s="210"/>
      <c r="H3" s="210"/>
      <c r="I3" s="211"/>
      <c r="K3" s="209" t="s">
        <v>53</v>
      </c>
      <c r="L3" s="210"/>
      <c r="M3" s="210"/>
      <c r="N3" s="211"/>
    </row>
    <row r="4" spans="1:14" x14ac:dyDescent="0.3">
      <c r="A4" s="120" t="s">
        <v>2</v>
      </c>
      <c r="B4" s="121"/>
      <c r="C4" s="121"/>
      <c r="D4" s="122"/>
      <c r="F4" s="120" t="s">
        <v>2</v>
      </c>
      <c r="G4" s="121"/>
      <c r="H4" s="121"/>
      <c r="I4" s="122"/>
      <c r="K4" s="120" t="s">
        <v>2</v>
      </c>
      <c r="L4" s="121"/>
      <c r="M4" s="121"/>
      <c r="N4" s="122"/>
    </row>
    <row r="5" spans="1:14" x14ac:dyDescent="0.3">
      <c r="A5" s="123" t="s">
        <v>15</v>
      </c>
      <c r="B5" s="23" t="s">
        <v>0</v>
      </c>
      <c r="C5" s="23" t="s">
        <v>1</v>
      </c>
      <c r="D5" s="124"/>
      <c r="F5" s="123" t="s">
        <v>15</v>
      </c>
      <c r="G5" s="23" t="s">
        <v>0</v>
      </c>
      <c r="H5" s="23" t="s">
        <v>1</v>
      </c>
      <c r="I5" s="124"/>
      <c r="K5" s="123" t="s">
        <v>15</v>
      </c>
      <c r="L5" s="23" t="s">
        <v>0</v>
      </c>
      <c r="M5" s="23" t="s">
        <v>1</v>
      </c>
      <c r="N5" s="124"/>
    </row>
    <row r="6" spans="1:14" ht="28.8" x14ac:dyDescent="0.3">
      <c r="A6" s="123" t="s">
        <v>3</v>
      </c>
      <c r="B6" s="23" t="s">
        <v>4</v>
      </c>
      <c r="C6" s="23" t="s">
        <v>5</v>
      </c>
      <c r="D6" s="124">
        <v>900</v>
      </c>
      <c r="F6" s="123" t="s">
        <v>3</v>
      </c>
      <c r="G6" s="23" t="s">
        <v>4</v>
      </c>
      <c r="H6" s="23" t="s">
        <v>5</v>
      </c>
      <c r="I6" s="124">
        <v>210</v>
      </c>
      <c r="K6" s="131" t="s">
        <v>20</v>
      </c>
      <c r="L6" s="22" t="s">
        <v>83</v>
      </c>
      <c r="M6" s="23" t="s">
        <v>82</v>
      </c>
      <c r="N6" s="124">
        <f>(D7+I7)*0.3</f>
        <v>270</v>
      </c>
    </row>
    <row r="7" spans="1:14" ht="28.8" x14ac:dyDescent="0.3">
      <c r="A7" s="123" t="s">
        <v>6</v>
      </c>
      <c r="B7" s="23" t="s">
        <v>5</v>
      </c>
      <c r="C7" s="22" t="s">
        <v>77</v>
      </c>
      <c r="D7" s="124">
        <v>600</v>
      </c>
      <c r="F7" s="123" t="s">
        <v>6</v>
      </c>
      <c r="G7" s="23" t="s">
        <v>5</v>
      </c>
      <c r="H7" s="22" t="s">
        <v>77</v>
      </c>
      <c r="I7" s="124">
        <v>300</v>
      </c>
      <c r="K7" s="131" t="s">
        <v>21</v>
      </c>
      <c r="L7" s="23" t="s">
        <v>82</v>
      </c>
      <c r="M7" s="23" t="s">
        <v>84</v>
      </c>
      <c r="N7" s="124">
        <v>315</v>
      </c>
    </row>
    <row r="8" spans="1:14" ht="28.8" x14ac:dyDescent="0.3">
      <c r="A8" s="123"/>
      <c r="B8" s="23"/>
      <c r="C8" s="23"/>
      <c r="D8" s="124"/>
      <c r="F8" s="123" t="s">
        <v>16</v>
      </c>
      <c r="G8" s="23" t="s">
        <v>17</v>
      </c>
      <c r="H8" s="23" t="s">
        <v>5</v>
      </c>
      <c r="I8" s="124">
        <f>I7-I6</f>
        <v>90</v>
      </c>
      <c r="K8" s="123" t="s">
        <v>23</v>
      </c>
      <c r="L8" s="23" t="s">
        <v>82</v>
      </c>
      <c r="M8" s="23" t="s">
        <v>80</v>
      </c>
      <c r="N8" s="124">
        <f>I8*0.3</f>
        <v>27</v>
      </c>
    </row>
    <row r="9" spans="1:14" ht="29.4" thickBot="1" x14ac:dyDescent="0.35">
      <c r="A9" s="132"/>
      <c r="B9" s="129"/>
      <c r="C9" s="129"/>
      <c r="D9" s="128"/>
      <c r="F9" s="132" t="s">
        <v>33</v>
      </c>
      <c r="G9" s="134" t="s">
        <v>35</v>
      </c>
      <c r="H9" s="129" t="s">
        <v>34</v>
      </c>
      <c r="I9" s="128">
        <f>I8</f>
        <v>90</v>
      </c>
      <c r="K9" s="132" t="s">
        <v>44</v>
      </c>
      <c r="L9" s="129" t="s">
        <v>45</v>
      </c>
      <c r="M9" s="134" t="s">
        <v>35</v>
      </c>
      <c r="N9" s="128">
        <f>N8</f>
        <v>27</v>
      </c>
    </row>
    <row r="10" spans="1:14" ht="15" thickBot="1" x14ac:dyDescent="0.35"/>
    <row r="11" spans="1:14" x14ac:dyDescent="0.3">
      <c r="A11" s="120"/>
      <c r="B11" s="121" t="s">
        <v>0</v>
      </c>
      <c r="C11" s="121" t="s">
        <v>1</v>
      </c>
      <c r="D11" s="122"/>
      <c r="F11" s="130"/>
      <c r="G11" s="121" t="s">
        <v>0</v>
      </c>
      <c r="H11" s="121" t="s">
        <v>1</v>
      </c>
      <c r="I11" s="122"/>
      <c r="K11" s="130"/>
      <c r="L11" s="121" t="s">
        <v>0</v>
      </c>
      <c r="M11" s="121" t="s">
        <v>1</v>
      </c>
      <c r="N11" s="122"/>
    </row>
    <row r="12" spans="1:14" ht="28.8" x14ac:dyDescent="0.3">
      <c r="A12" s="125" t="s">
        <v>14</v>
      </c>
      <c r="B12" s="23"/>
      <c r="C12" s="24">
        <f>C14+C15-B13</f>
        <v>0</v>
      </c>
      <c r="D12" s="124"/>
      <c r="F12" s="125" t="s">
        <v>14</v>
      </c>
      <c r="G12" s="23"/>
      <c r="H12" s="24">
        <f>H14+H15-G13</f>
        <v>90</v>
      </c>
      <c r="I12" s="124"/>
      <c r="K12" s="125" t="s">
        <v>24</v>
      </c>
      <c r="L12" s="23">
        <f>L14+L15-M13</f>
        <v>27</v>
      </c>
      <c r="M12" s="23"/>
      <c r="N12" s="124"/>
    </row>
    <row r="13" spans="1:14" outlineLevel="1" x14ac:dyDescent="0.3">
      <c r="A13" s="131" t="s">
        <v>4</v>
      </c>
      <c r="B13" s="23">
        <f>D6</f>
        <v>900</v>
      </c>
      <c r="C13" s="23"/>
      <c r="D13" s="124"/>
      <c r="F13" s="131" t="s">
        <v>4</v>
      </c>
      <c r="G13" s="23">
        <f>I6</f>
        <v>210</v>
      </c>
      <c r="H13" s="23"/>
      <c r="I13" s="124"/>
      <c r="K13" s="131" t="s">
        <v>85</v>
      </c>
      <c r="L13" s="23"/>
      <c r="M13" s="23">
        <f>N7</f>
        <v>315</v>
      </c>
      <c r="N13" s="124"/>
    </row>
    <row r="14" spans="1:14" outlineLevel="1" x14ac:dyDescent="0.3">
      <c r="A14" s="123" t="s">
        <v>77</v>
      </c>
      <c r="B14" s="23"/>
      <c r="C14" s="23">
        <f>D7</f>
        <v>600</v>
      </c>
      <c r="D14" s="124"/>
      <c r="F14" s="123" t="s">
        <v>77</v>
      </c>
      <c r="G14" s="23"/>
      <c r="H14" s="23">
        <f>I7</f>
        <v>300</v>
      </c>
      <c r="I14" s="124"/>
      <c r="K14" s="131" t="s">
        <v>86</v>
      </c>
      <c r="L14" s="23">
        <f>N6</f>
        <v>270</v>
      </c>
      <c r="M14" s="23"/>
      <c r="N14" s="124"/>
    </row>
    <row r="15" spans="1:14" outlineLevel="1" x14ac:dyDescent="0.3">
      <c r="A15" s="131" t="s">
        <v>5</v>
      </c>
      <c r="B15" s="23"/>
      <c r="C15" s="23">
        <f>D6-D7</f>
        <v>300</v>
      </c>
      <c r="D15" s="124"/>
      <c r="F15" s="131" t="s">
        <v>5</v>
      </c>
      <c r="G15" s="23"/>
      <c r="H15" s="23">
        <f>I6+I8-I7</f>
        <v>0</v>
      </c>
      <c r="I15" s="124"/>
      <c r="K15" s="131" t="s">
        <v>82</v>
      </c>
      <c r="L15" s="23">
        <f>N7+N8-N6</f>
        <v>72</v>
      </c>
      <c r="M15" s="23"/>
      <c r="N15" s="124"/>
    </row>
    <row r="16" spans="1:14" ht="29.4" outlineLevel="1" thickBot="1" x14ac:dyDescent="0.35">
      <c r="A16" s="133"/>
      <c r="B16" s="129"/>
      <c r="C16" s="129"/>
      <c r="D16" s="128"/>
      <c r="F16" s="133" t="s">
        <v>30</v>
      </c>
      <c r="G16" s="129"/>
      <c r="H16" s="129">
        <f>I8</f>
        <v>90</v>
      </c>
      <c r="I16" s="128"/>
      <c r="K16" s="132" t="s">
        <v>55</v>
      </c>
      <c r="L16" s="129">
        <f>N9</f>
        <v>27</v>
      </c>
      <c r="M16" s="129"/>
      <c r="N16" s="128"/>
    </row>
    <row r="17" spans="1:14" ht="15" thickBot="1" x14ac:dyDescent="0.35">
      <c r="A17"/>
    </row>
    <row r="18" spans="1:14" ht="28.8" x14ac:dyDescent="0.3">
      <c r="A18" s="120" t="s">
        <v>59</v>
      </c>
      <c r="B18" s="121"/>
      <c r="C18" s="121"/>
      <c r="D18" s="122"/>
      <c r="F18" s="120" t="s">
        <v>59</v>
      </c>
      <c r="G18" s="121"/>
      <c r="H18" s="121"/>
      <c r="I18" s="122"/>
      <c r="K18" s="120" t="s">
        <v>59</v>
      </c>
      <c r="L18" s="121"/>
      <c r="M18" s="121"/>
      <c r="N18" s="122"/>
    </row>
    <row r="19" spans="1:14" ht="16.8" customHeight="1" outlineLevel="1" x14ac:dyDescent="0.3">
      <c r="A19" s="123" t="s">
        <v>7</v>
      </c>
      <c r="B19" s="23"/>
      <c r="C19" s="23"/>
      <c r="D19" s="124"/>
      <c r="F19" s="123" t="s">
        <v>7</v>
      </c>
      <c r="G19" s="23"/>
      <c r="H19" s="23"/>
      <c r="I19" s="124"/>
      <c r="K19" s="123" t="s">
        <v>7</v>
      </c>
      <c r="L19" s="23"/>
      <c r="M19" s="23"/>
      <c r="N19" s="124"/>
    </row>
    <row r="20" spans="1:14" outlineLevel="1" x14ac:dyDescent="0.3">
      <c r="A20" s="123" t="s">
        <v>9</v>
      </c>
      <c r="B20" s="23"/>
      <c r="C20" s="23"/>
      <c r="D20" s="124"/>
      <c r="F20" s="123" t="s">
        <v>9</v>
      </c>
      <c r="G20" s="23"/>
      <c r="H20" s="23"/>
      <c r="I20" s="124"/>
      <c r="K20" s="123" t="s">
        <v>9</v>
      </c>
      <c r="L20" s="23"/>
      <c r="M20" s="23"/>
      <c r="N20" s="124"/>
    </row>
    <row r="21" spans="1:14" ht="28.8" outlineLevel="1" x14ac:dyDescent="0.3">
      <c r="A21" s="123" t="s">
        <v>10</v>
      </c>
      <c r="B21" s="23"/>
      <c r="C21" s="23"/>
      <c r="D21" s="124"/>
      <c r="F21" s="123" t="s">
        <v>10</v>
      </c>
      <c r="G21" s="23"/>
      <c r="H21" s="23"/>
      <c r="I21" s="124"/>
      <c r="K21" s="123" t="s">
        <v>10</v>
      </c>
      <c r="L21" s="23">
        <f>L12</f>
        <v>27</v>
      </c>
      <c r="M21" s="23"/>
      <c r="N21" s="124"/>
    </row>
    <row r="22" spans="1:14" outlineLevel="1" x14ac:dyDescent="0.3">
      <c r="A22" s="125" t="s">
        <v>8</v>
      </c>
      <c r="B22" s="24">
        <f>SUM(B19:B21)</f>
        <v>0</v>
      </c>
      <c r="C22" s="24"/>
      <c r="D22" s="124"/>
      <c r="F22" s="125" t="s">
        <v>8</v>
      </c>
      <c r="G22" s="24">
        <f>SUM(G19:G21)</f>
        <v>0</v>
      </c>
      <c r="H22" s="23"/>
      <c r="I22" s="124"/>
      <c r="K22" s="125" t="s">
        <v>8</v>
      </c>
      <c r="L22" s="24">
        <f>SUM(L19:L21)</f>
        <v>27</v>
      </c>
      <c r="M22" s="23"/>
      <c r="N22" s="124"/>
    </row>
    <row r="23" spans="1:14" ht="28.8" outlineLevel="1" x14ac:dyDescent="0.3">
      <c r="A23" s="123" t="s">
        <v>11</v>
      </c>
      <c r="B23" s="23"/>
      <c r="C23" s="23">
        <f>C12</f>
        <v>0</v>
      </c>
      <c r="D23" s="124"/>
      <c r="F23" s="123" t="s">
        <v>11</v>
      </c>
      <c r="G23" s="23"/>
      <c r="H23" s="23">
        <f>H12</f>
        <v>90</v>
      </c>
      <c r="I23" s="124"/>
      <c r="K23" s="123" t="s">
        <v>11</v>
      </c>
      <c r="L23" s="23"/>
      <c r="M23" s="23"/>
      <c r="N23" s="124"/>
    </row>
    <row r="24" spans="1:14" ht="28.8" outlineLevel="1" x14ac:dyDescent="0.3">
      <c r="A24" s="123" t="s">
        <v>12</v>
      </c>
      <c r="B24" s="23"/>
      <c r="C24" s="23"/>
      <c r="D24" s="124"/>
      <c r="F24" s="123" t="s">
        <v>12</v>
      </c>
      <c r="G24" s="23"/>
      <c r="H24" s="23"/>
      <c r="I24" s="124"/>
      <c r="K24" s="123" t="s">
        <v>12</v>
      </c>
      <c r="L24" s="23"/>
      <c r="M24" s="23"/>
      <c r="N24" s="124"/>
    </row>
    <row r="25" spans="1:14" outlineLevel="1" x14ac:dyDescent="0.3">
      <c r="A25" s="123" t="s">
        <v>13</v>
      </c>
      <c r="B25" s="23"/>
      <c r="C25" s="23">
        <v>0</v>
      </c>
      <c r="D25" s="124"/>
      <c r="F25" s="123" t="s">
        <v>13</v>
      </c>
      <c r="G25" s="23"/>
      <c r="H25" s="23">
        <f>-I8</f>
        <v>-90</v>
      </c>
      <c r="I25" s="124"/>
      <c r="K25" s="123" t="s">
        <v>13</v>
      </c>
      <c r="L25" s="23"/>
      <c r="M25" s="23">
        <f>N8</f>
        <v>27</v>
      </c>
      <c r="N25" s="124"/>
    </row>
    <row r="26" spans="1:14" ht="15" outlineLevel="1" thickBot="1" x14ac:dyDescent="0.35">
      <c r="A26" s="126" t="s">
        <v>8</v>
      </c>
      <c r="B26" s="127"/>
      <c r="C26" s="127">
        <f>SUM(C23:C25)</f>
        <v>0</v>
      </c>
      <c r="D26" s="128"/>
      <c r="F26" s="126" t="s">
        <v>8</v>
      </c>
      <c r="G26" s="129"/>
      <c r="H26" s="127">
        <f>SUM(H23:H25)</f>
        <v>0</v>
      </c>
      <c r="I26" s="128"/>
      <c r="K26" s="126" t="s">
        <v>8</v>
      </c>
      <c r="L26" s="129"/>
      <c r="M26" s="127">
        <f>SUM(M23:M25)</f>
        <v>27</v>
      </c>
      <c r="N26" s="128"/>
    </row>
    <row r="27" spans="1:14" ht="15" thickBot="1" x14ac:dyDescent="0.35"/>
    <row r="28" spans="1:14" x14ac:dyDescent="0.3">
      <c r="A28" s="92" t="s">
        <v>25</v>
      </c>
      <c r="B28" s="93" t="s">
        <v>0</v>
      </c>
      <c r="C28" s="93" t="s">
        <v>1</v>
      </c>
      <c r="D28" s="94"/>
      <c r="F28" s="92" t="s">
        <v>25</v>
      </c>
      <c r="G28" s="93" t="s">
        <v>0</v>
      </c>
      <c r="H28" s="93" t="s">
        <v>1</v>
      </c>
      <c r="I28" s="94"/>
      <c r="K28" s="100" t="s">
        <v>25</v>
      </c>
      <c r="L28" s="101" t="s">
        <v>0</v>
      </c>
      <c r="M28" s="101" t="s">
        <v>1</v>
      </c>
      <c r="N28" s="102"/>
    </row>
    <row r="29" spans="1:14" outlineLevel="1" x14ac:dyDescent="0.3">
      <c r="A29" s="95" t="s">
        <v>27</v>
      </c>
      <c r="B29" s="26" t="s">
        <v>7</v>
      </c>
      <c r="C29" s="26" t="s">
        <v>4</v>
      </c>
      <c r="D29" s="96">
        <v>900</v>
      </c>
      <c r="F29" s="95" t="s">
        <v>27</v>
      </c>
      <c r="G29" s="26" t="s">
        <v>7</v>
      </c>
      <c r="H29" s="26" t="s">
        <v>4</v>
      </c>
      <c r="I29" s="96">
        <v>210</v>
      </c>
      <c r="K29" s="103" t="s">
        <v>46</v>
      </c>
      <c r="L29" s="20" t="s">
        <v>84</v>
      </c>
      <c r="M29" s="20" t="s">
        <v>7</v>
      </c>
      <c r="N29" s="104">
        <v>315</v>
      </c>
    </row>
    <row r="30" spans="1:14" ht="28.8" outlineLevel="1" x14ac:dyDescent="0.3">
      <c r="A30" s="95" t="s">
        <v>26</v>
      </c>
      <c r="B30" s="25" t="s">
        <v>77</v>
      </c>
      <c r="C30" s="25" t="s">
        <v>28</v>
      </c>
      <c r="D30" s="96">
        <f>C14/3</f>
        <v>200</v>
      </c>
      <c r="F30" s="95" t="s">
        <v>26</v>
      </c>
      <c r="G30" s="25" t="s">
        <v>77</v>
      </c>
      <c r="H30" s="25" t="s">
        <v>28</v>
      </c>
      <c r="I30" s="96">
        <f>H14/3*(H14-H16)/H14</f>
        <v>70</v>
      </c>
      <c r="K30" s="103" t="s">
        <v>47</v>
      </c>
      <c r="L30" s="19" t="s">
        <v>79</v>
      </c>
      <c r="M30" s="19" t="s">
        <v>83</v>
      </c>
      <c r="N30" s="104">
        <f>L14/3*(L14-L16)/L14</f>
        <v>81</v>
      </c>
    </row>
    <row r="31" spans="1:14" ht="43.2" outlineLevel="1" x14ac:dyDescent="0.3">
      <c r="A31" s="95" t="s">
        <v>29</v>
      </c>
      <c r="B31" s="26" t="s">
        <v>5</v>
      </c>
      <c r="C31" s="25" t="s">
        <v>28</v>
      </c>
      <c r="D31" s="96">
        <f>C15/3</f>
        <v>100</v>
      </c>
      <c r="F31" s="95"/>
      <c r="G31" s="26"/>
      <c r="H31" s="25"/>
      <c r="I31" s="96"/>
      <c r="K31" s="103" t="s">
        <v>49</v>
      </c>
      <c r="L31" s="19" t="s">
        <v>80</v>
      </c>
      <c r="M31" s="19" t="s">
        <v>83</v>
      </c>
      <c r="N31" s="104">
        <f>L14/3*(L16/L14)</f>
        <v>9</v>
      </c>
    </row>
    <row r="32" spans="1:14" ht="28.8" outlineLevel="1" x14ac:dyDescent="0.3">
      <c r="A32" s="95"/>
      <c r="B32" s="26"/>
      <c r="C32" s="26"/>
      <c r="D32" s="96"/>
      <c r="F32" s="95" t="s">
        <v>31</v>
      </c>
      <c r="G32" s="25" t="s">
        <v>77</v>
      </c>
      <c r="H32" s="25" t="s">
        <v>17</v>
      </c>
      <c r="I32" s="96">
        <f>H14/3*H16/H14</f>
        <v>30</v>
      </c>
      <c r="K32" s="103" t="s">
        <v>48</v>
      </c>
      <c r="L32" s="19" t="s">
        <v>79</v>
      </c>
      <c r="M32" s="20" t="s">
        <v>82</v>
      </c>
      <c r="N32" s="104">
        <f>L15/3</f>
        <v>24</v>
      </c>
    </row>
    <row r="33" spans="1:17" ht="28.8" outlineLevel="1" x14ac:dyDescent="0.3">
      <c r="A33" s="95"/>
      <c r="B33" s="26"/>
      <c r="C33" s="26"/>
      <c r="D33" s="96"/>
      <c r="F33" s="95" t="s">
        <v>32</v>
      </c>
      <c r="G33" s="26" t="s">
        <v>34</v>
      </c>
      <c r="H33" s="25" t="s">
        <v>35</v>
      </c>
      <c r="I33" s="96">
        <f>I32</f>
        <v>30</v>
      </c>
      <c r="K33" s="103" t="s">
        <v>50</v>
      </c>
      <c r="L33" s="19" t="s">
        <v>35</v>
      </c>
      <c r="M33" s="20" t="s">
        <v>45</v>
      </c>
      <c r="N33" s="104">
        <f>N31</f>
        <v>9</v>
      </c>
    </row>
    <row r="34" spans="1:17" ht="28.8" outlineLevel="1" x14ac:dyDescent="0.3">
      <c r="A34" s="95" t="s">
        <v>36</v>
      </c>
      <c r="B34" s="25" t="s">
        <v>17</v>
      </c>
      <c r="C34" s="26" t="s">
        <v>37</v>
      </c>
      <c r="D34" s="96">
        <f>D30</f>
        <v>200</v>
      </c>
      <c r="F34" s="95" t="s">
        <v>36</v>
      </c>
      <c r="G34" s="25" t="s">
        <v>17</v>
      </c>
      <c r="H34" s="26" t="s">
        <v>37</v>
      </c>
      <c r="I34" s="96">
        <f>H14/3</f>
        <v>100</v>
      </c>
      <c r="K34" s="103" t="s">
        <v>51</v>
      </c>
      <c r="L34" s="20" t="s">
        <v>87</v>
      </c>
      <c r="M34" s="19" t="s">
        <v>80</v>
      </c>
      <c r="N34" s="104">
        <f>(D34+I34)*0.3</f>
        <v>90</v>
      </c>
    </row>
    <row r="35" spans="1:17" ht="15" outlineLevel="1" thickBot="1" x14ac:dyDescent="0.35">
      <c r="A35" s="97" t="s">
        <v>38</v>
      </c>
      <c r="B35" s="98" t="s">
        <v>37</v>
      </c>
      <c r="C35" s="98" t="s">
        <v>7</v>
      </c>
      <c r="D35" s="99">
        <f>D34</f>
        <v>200</v>
      </c>
      <c r="F35" s="97" t="s">
        <v>38</v>
      </c>
      <c r="G35" s="98" t="s">
        <v>37</v>
      </c>
      <c r="H35" s="98" t="s">
        <v>7</v>
      </c>
      <c r="I35" s="99">
        <f>I34</f>
        <v>100</v>
      </c>
      <c r="K35" s="105" t="s">
        <v>52</v>
      </c>
      <c r="L35" s="106" t="s">
        <v>7</v>
      </c>
      <c r="M35" s="106" t="s">
        <v>87</v>
      </c>
      <c r="N35" s="107">
        <f>N34</f>
        <v>90</v>
      </c>
    </row>
    <row r="36" spans="1:17" x14ac:dyDescent="0.3">
      <c r="F36" s="1"/>
      <c r="N36" s="2"/>
    </row>
    <row r="37" spans="1:17" ht="15" thickBot="1" x14ac:dyDescent="0.35"/>
    <row r="38" spans="1:17" x14ac:dyDescent="0.3">
      <c r="A38" s="92"/>
      <c r="B38" s="93" t="s">
        <v>0</v>
      </c>
      <c r="C38" s="93" t="s">
        <v>1</v>
      </c>
      <c r="D38" s="94"/>
      <c r="F38" s="116"/>
      <c r="G38" s="93" t="s">
        <v>0</v>
      </c>
      <c r="H38" s="93" t="s">
        <v>1</v>
      </c>
      <c r="I38" s="94"/>
      <c r="K38" s="117"/>
      <c r="L38" s="101" t="s">
        <v>0</v>
      </c>
      <c r="M38" s="101" t="s">
        <v>1</v>
      </c>
      <c r="N38" s="102"/>
    </row>
    <row r="39" spans="1:17" ht="28.8" x14ac:dyDescent="0.3">
      <c r="A39" s="111" t="s">
        <v>14</v>
      </c>
      <c r="B39" s="26"/>
      <c r="C39" s="27">
        <f>C41+C42-B40+C43</f>
        <v>600</v>
      </c>
      <c r="D39" s="96"/>
      <c r="F39" s="111" t="s">
        <v>14</v>
      </c>
      <c r="G39" s="26"/>
      <c r="H39" s="27">
        <f>H41+H42-G40</f>
        <v>200</v>
      </c>
      <c r="I39" s="96"/>
      <c r="K39" s="108" t="s">
        <v>24</v>
      </c>
      <c r="L39" s="20">
        <f>L41+L42-M40</f>
        <v>228</v>
      </c>
      <c r="M39" s="20"/>
      <c r="N39" s="104"/>
    </row>
    <row r="40" spans="1:17" outlineLevel="1" x14ac:dyDescent="0.3">
      <c r="A40" s="114" t="s">
        <v>4</v>
      </c>
      <c r="B40" s="26">
        <f>B13-D29</f>
        <v>0</v>
      </c>
      <c r="C40" s="26"/>
      <c r="D40" s="96"/>
      <c r="F40" s="114" t="s">
        <v>4</v>
      </c>
      <c r="G40" s="26">
        <f>G13-I29</f>
        <v>0</v>
      </c>
      <c r="H40" s="26"/>
      <c r="I40" s="96"/>
      <c r="K40" s="118" t="s">
        <v>85</v>
      </c>
      <c r="L40" s="20"/>
      <c r="M40" s="20">
        <f>M13-N29</f>
        <v>0</v>
      </c>
      <c r="N40" s="104"/>
    </row>
    <row r="41" spans="1:17" outlineLevel="1" x14ac:dyDescent="0.3">
      <c r="A41" s="95" t="s">
        <v>77</v>
      </c>
      <c r="B41" s="26"/>
      <c r="C41" s="26">
        <f>C14-D30</f>
        <v>400</v>
      </c>
      <c r="D41" s="96"/>
      <c r="F41" s="95" t="s">
        <v>77</v>
      </c>
      <c r="G41" s="26"/>
      <c r="H41" s="26">
        <f>I7-I30-I32</f>
        <v>200</v>
      </c>
      <c r="I41" s="96"/>
      <c r="K41" s="118" t="s">
        <v>86</v>
      </c>
      <c r="L41" s="20">
        <f>N6-N30-N31</f>
        <v>180</v>
      </c>
      <c r="M41" s="20"/>
      <c r="N41" s="104"/>
    </row>
    <row r="42" spans="1:17" outlineLevel="1" x14ac:dyDescent="0.3">
      <c r="A42" s="114" t="s">
        <v>5</v>
      </c>
      <c r="B42" s="26"/>
      <c r="C42" s="26">
        <f>C15-D31</f>
        <v>200</v>
      </c>
      <c r="D42" s="96"/>
      <c r="F42" s="114" t="s">
        <v>39</v>
      </c>
      <c r="G42" s="26"/>
      <c r="H42" s="26">
        <f>I34-I35</f>
        <v>0</v>
      </c>
      <c r="I42" s="96"/>
      <c r="K42" s="118" t="s">
        <v>82</v>
      </c>
      <c r="L42" s="20">
        <f>L15-N32</f>
        <v>48</v>
      </c>
      <c r="M42" s="20"/>
      <c r="N42" s="104"/>
    </row>
    <row r="43" spans="1:17" ht="15" outlineLevel="1" thickBot="1" x14ac:dyDescent="0.35">
      <c r="A43" s="115" t="s">
        <v>39</v>
      </c>
      <c r="B43" s="98"/>
      <c r="C43" s="98">
        <f>D34-D35</f>
        <v>0</v>
      </c>
      <c r="D43" s="99"/>
      <c r="F43" s="115" t="s">
        <v>30</v>
      </c>
      <c r="G43" s="98"/>
      <c r="H43" s="98">
        <f>I9-I33</f>
        <v>60</v>
      </c>
      <c r="I43" s="99"/>
      <c r="K43" s="119" t="s">
        <v>30</v>
      </c>
      <c r="L43" s="106">
        <f>L16-N33</f>
        <v>18</v>
      </c>
      <c r="M43" s="106"/>
      <c r="N43" s="107"/>
    </row>
    <row r="44" spans="1:17" ht="15" thickBot="1" x14ac:dyDescent="0.35"/>
    <row r="45" spans="1:17" ht="28.8" x14ac:dyDescent="0.3">
      <c r="A45" s="92" t="s">
        <v>58</v>
      </c>
      <c r="B45" s="93"/>
      <c r="C45" s="93"/>
      <c r="D45" s="94"/>
      <c r="F45" s="92" t="s">
        <v>58</v>
      </c>
      <c r="G45" s="93"/>
      <c r="H45" s="93"/>
      <c r="I45" s="94"/>
      <c r="K45" s="100" t="s">
        <v>58</v>
      </c>
      <c r="L45" s="101"/>
      <c r="M45" s="101"/>
      <c r="N45" s="102"/>
      <c r="P45" s="135" t="s">
        <v>68</v>
      </c>
      <c r="Q45" s="136"/>
    </row>
    <row r="46" spans="1:17" outlineLevel="1" x14ac:dyDescent="0.3">
      <c r="A46" s="95" t="s">
        <v>7</v>
      </c>
      <c r="B46" s="26">
        <f>D29-D35</f>
        <v>700</v>
      </c>
      <c r="C46" s="26"/>
      <c r="D46" s="96"/>
      <c r="F46" s="95" t="s">
        <v>7</v>
      </c>
      <c r="G46" s="26">
        <f>I29-I35</f>
        <v>110</v>
      </c>
      <c r="H46" s="26"/>
      <c r="I46" s="96"/>
      <c r="K46" s="103" t="s">
        <v>7</v>
      </c>
      <c r="L46" s="20">
        <f>L19+N35-N29</f>
        <v>-225</v>
      </c>
      <c r="M46" s="20"/>
      <c r="N46" s="104"/>
      <c r="P46" s="137" t="s">
        <v>7</v>
      </c>
      <c r="Q46" s="138">
        <f>B46+G46+L46</f>
        <v>585</v>
      </c>
    </row>
    <row r="47" spans="1:17" outlineLevel="1" x14ac:dyDescent="0.3">
      <c r="A47" s="95" t="s">
        <v>9</v>
      </c>
      <c r="B47" s="26"/>
      <c r="C47" s="26"/>
      <c r="D47" s="96"/>
      <c r="F47" s="95" t="s">
        <v>9</v>
      </c>
      <c r="G47" s="26"/>
      <c r="H47" s="26"/>
      <c r="I47" s="96"/>
      <c r="K47" s="103" t="s">
        <v>9</v>
      </c>
      <c r="L47" s="20"/>
      <c r="M47" s="20"/>
      <c r="N47" s="104"/>
      <c r="P47" s="137" t="s">
        <v>9</v>
      </c>
      <c r="Q47" s="138"/>
    </row>
    <row r="48" spans="1:17" ht="28.8" outlineLevel="1" x14ac:dyDescent="0.3">
      <c r="A48" s="95" t="s">
        <v>10</v>
      </c>
      <c r="B48" s="26"/>
      <c r="C48" s="26"/>
      <c r="D48" s="96"/>
      <c r="F48" s="95" t="s">
        <v>10</v>
      </c>
      <c r="G48" s="26"/>
      <c r="H48" s="26"/>
      <c r="I48" s="96"/>
      <c r="K48" s="103" t="s">
        <v>10</v>
      </c>
      <c r="L48" s="20">
        <f>L39</f>
        <v>228</v>
      </c>
      <c r="M48" s="20"/>
      <c r="N48" s="104"/>
      <c r="P48" s="137" t="s">
        <v>10</v>
      </c>
      <c r="Q48" s="138">
        <f>L48</f>
        <v>228</v>
      </c>
    </row>
    <row r="49" spans="1:17" outlineLevel="1" x14ac:dyDescent="0.3">
      <c r="A49" s="111" t="s">
        <v>8</v>
      </c>
      <c r="B49" s="27">
        <f>SUM(B46:B48)</f>
        <v>700</v>
      </c>
      <c r="C49" s="27"/>
      <c r="D49" s="96"/>
      <c r="F49" s="111" t="s">
        <v>8</v>
      </c>
      <c r="G49" s="27">
        <f>SUM(G46:G48)</f>
        <v>110</v>
      </c>
      <c r="H49" s="26"/>
      <c r="I49" s="96"/>
      <c r="K49" s="108" t="s">
        <v>8</v>
      </c>
      <c r="L49" s="21">
        <f>SUM(L46:L48)</f>
        <v>3</v>
      </c>
      <c r="M49" s="20"/>
      <c r="N49" s="104"/>
      <c r="P49" s="139" t="s">
        <v>8</v>
      </c>
      <c r="Q49" s="140">
        <f>SUM(Q46:Q48)</f>
        <v>813</v>
      </c>
    </row>
    <row r="50" spans="1:17" ht="28.8" outlineLevel="1" x14ac:dyDescent="0.3">
      <c r="A50" s="95" t="s">
        <v>11</v>
      </c>
      <c r="B50" s="26"/>
      <c r="C50" s="26">
        <f>C39</f>
        <v>600</v>
      </c>
      <c r="D50" s="96"/>
      <c r="F50" s="95" t="s">
        <v>11</v>
      </c>
      <c r="G50" s="26"/>
      <c r="H50" s="26">
        <f>H39</f>
        <v>200</v>
      </c>
      <c r="I50" s="96"/>
      <c r="K50" s="103" t="s">
        <v>11</v>
      </c>
      <c r="L50" s="20"/>
      <c r="M50" s="20"/>
      <c r="N50" s="104"/>
      <c r="P50" s="137" t="s">
        <v>11</v>
      </c>
      <c r="Q50" s="138">
        <f>C50+H50</f>
        <v>800</v>
      </c>
    </row>
    <row r="51" spans="1:17" ht="28.8" outlineLevel="1" x14ac:dyDescent="0.3">
      <c r="A51" s="95" t="s">
        <v>12</v>
      </c>
      <c r="B51" s="26"/>
      <c r="C51" s="26"/>
      <c r="D51" s="96"/>
      <c r="F51" s="95" t="s">
        <v>12</v>
      </c>
      <c r="G51" s="26"/>
      <c r="H51" s="26"/>
      <c r="I51" s="96"/>
      <c r="K51" s="103" t="s">
        <v>12</v>
      </c>
      <c r="L51" s="20"/>
      <c r="M51" s="20"/>
      <c r="N51" s="104"/>
      <c r="P51" s="137" t="s">
        <v>12</v>
      </c>
      <c r="Q51" s="138"/>
    </row>
    <row r="52" spans="1:17" outlineLevel="1" x14ac:dyDescent="0.3">
      <c r="A52" s="95" t="s">
        <v>13</v>
      </c>
      <c r="B52" s="26"/>
      <c r="C52" s="26">
        <f>B58</f>
        <v>100</v>
      </c>
      <c r="D52" s="96"/>
      <c r="F52" s="95" t="s">
        <v>13</v>
      </c>
      <c r="G52" s="26"/>
      <c r="H52" s="26">
        <f>G58</f>
        <v>-90</v>
      </c>
      <c r="I52" s="96"/>
      <c r="K52" s="103" t="s">
        <v>13</v>
      </c>
      <c r="L52" s="20"/>
      <c r="M52" s="20">
        <f>L61</f>
        <v>3</v>
      </c>
      <c r="N52" s="104"/>
      <c r="P52" s="137" t="s">
        <v>13</v>
      </c>
      <c r="Q52" s="138">
        <f>C52+H52+M52</f>
        <v>13</v>
      </c>
    </row>
    <row r="53" spans="1:17" ht="15" outlineLevel="1" thickBot="1" x14ac:dyDescent="0.35">
      <c r="A53" s="112" t="s">
        <v>8</v>
      </c>
      <c r="B53" s="113"/>
      <c r="C53" s="113">
        <f>SUM(C50:C52)</f>
        <v>700</v>
      </c>
      <c r="D53" s="99"/>
      <c r="F53" s="112" t="s">
        <v>8</v>
      </c>
      <c r="G53" s="98"/>
      <c r="H53" s="113">
        <f>SUM(H50:H52)</f>
        <v>110</v>
      </c>
      <c r="I53" s="99"/>
      <c r="K53" s="109" t="s">
        <v>8</v>
      </c>
      <c r="L53" s="106"/>
      <c r="M53" s="110">
        <f>SUM(M50:M52)</f>
        <v>3</v>
      </c>
      <c r="N53" s="107"/>
      <c r="P53" s="141" t="s">
        <v>8</v>
      </c>
      <c r="Q53" s="142">
        <f>SUM(Q50:Q52)</f>
        <v>813</v>
      </c>
    </row>
    <row r="54" spans="1:17" ht="15" thickBot="1" x14ac:dyDescent="0.35"/>
    <row r="55" spans="1:17" x14ac:dyDescent="0.3">
      <c r="A55" s="92" t="s">
        <v>57</v>
      </c>
      <c r="B55" s="93"/>
      <c r="C55" s="93"/>
      <c r="D55" s="94"/>
      <c r="F55" s="92" t="s">
        <v>57</v>
      </c>
      <c r="G55" s="93"/>
      <c r="H55" s="93"/>
      <c r="I55" s="94"/>
      <c r="K55" s="100" t="s">
        <v>57</v>
      </c>
      <c r="L55" s="101"/>
      <c r="M55" s="101"/>
      <c r="N55" s="102"/>
      <c r="P55" s="135" t="s">
        <v>40</v>
      </c>
      <c r="Q55" s="136"/>
    </row>
    <row r="56" spans="1:17" outlineLevel="1" x14ac:dyDescent="0.3">
      <c r="A56" s="95" t="s">
        <v>28</v>
      </c>
      <c r="B56" s="26">
        <f>D30+D31</f>
        <v>300</v>
      </c>
      <c r="C56" s="26"/>
      <c r="D56" s="96"/>
      <c r="F56" s="95" t="s">
        <v>28</v>
      </c>
      <c r="G56" s="26">
        <f>I30</f>
        <v>70</v>
      </c>
      <c r="H56" s="26"/>
      <c r="I56" s="96"/>
      <c r="K56" s="103" t="s">
        <v>28</v>
      </c>
      <c r="L56" s="20"/>
      <c r="M56" s="20"/>
      <c r="N56" s="104"/>
      <c r="P56" s="137" t="s">
        <v>28</v>
      </c>
      <c r="Q56" s="138">
        <f>B56+G56</f>
        <v>370</v>
      </c>
    </row>
    <row r="57" spans="1:17" outlineLevel="1" x14ac:dyDescent="0.3">
      <c r="A57" s="95" t="s">
        <v>17</v>
      </c>
      <c r="B57" s="26">
        <f>-D34</f>
        <v>-200</v>
      </c>
      <c r="C57" s="26"/>
      <c r="D57" s="96"/>
      <c r="F57" s="95" t="s">
        <v>17</v>
      </c>
      <c r="G57" s="26">
        <f>-(I8+I34-I32)</f>
        <v>-160</v>
      </c>
      <c r="H57" s="26"/>
      <c r="I57" s="96"/>
      <c r="K57" s="103" t="s">
        <v>17</v>
      </c>
      <c r="L57" s="20"/>
      <c r="M57" s="20"/>
      <c r="N57" s="104"/>
      <c r="P57" s="137" t="s">
        <v>17</v>
      </c>
      <c r="Q57" s="138">
        <f>B57+G57</f>
        <v>-360</v>
      </c>
    </row>
    <row r="58" spans="1:17" outlineLevel="1" x14ac:dyDescent="0.3">
      <c r="A58" s="95" t="s">
        <v>41</v>
      </c>
      <c r="B58" s="26">
        <f>B56+B57</f>
        <v>100</v>
      </c>
      <c r="C58" s="26"/>
      <c r="D58" s="96"/>
      <c r="F58" s="95" t="s">
        <v>41</v>
      </c>
      <c r="G58" s="26">
        <f>G56+G57</f>
        <v>-90</v>
      </c>
      <c r="H58" s="26"/>
      <c r="I58" s="96"/>
      <c r="K58" s="103" t="s">
        <v>41</v>
      </c>
      <c r="L58" s="20"/>
      <c r="M58" s="20"/>
      <c r="N58" s="104"/>
      <c r="P58" s="137" t="s">
        <v>41</v>
      </c>
      <c r="Q58" s="138">
        <f>Q56+Q57</f>
        <v>10</v>
      </c>
    </row>
    <row r="59" spans="1:17" ht="28.8" outlineLevel="1" x14ac:dyDescent="0.3">
      <c r="A59" s="95" t="s">
        <v>78</v>
      </c>
      <c r="B59" s="26"/>
      <c r="C59" s="26"/>
      <c r="D59" s="96"/>
      <c r="F59" s="95" t="s">
        <v>78</v>
      </c>
      <c r="G59" s="26"/>
      <c r="H59" s="26"/>
      <c r="I59" s="96"/>
      <c r="K59" s="103" t="s">
        <v>78</v>
      </c>
      <c r="L59" s="20">
        <f>N8+N34-N31</f>
        <v>108</v>
      </c>
      <c r="M59" s="20"/>
      <c r="N59" s="104"/>
      <c r="P59" s="137" t="s">
        <v>78</v>
      </c>
      <c r="Q59" s="138">
        <f>L59</f>
        <v>108</v>
      </c>
    </row>
    <row r="60" spans="1:17" ht="28.8" outlineLevel="1" x14ac:dyDescent="0.3">
      <c r="A60" s="95" t="s">
        <v>71</v>
      </c>
      <c r="B60" s="26"/>
      <c r="C60" s="26"/>
      <c r="D60" s="96"/>
      <c r="F60" s="95" t="s">
        <v>71</v>
      </c>
      <c r="G60" s="26"/>
      <c r="H60" s="26"/>
      <c r="I60" s="96"/>
      <c r="K60" s="103" t="s">
        <v>71</v>
      </c>
      <c r="L60" s="20">
        <f>-(N30+N32)</f>
        <v>-105</v>
      </c>
      <c r="M60" s="20"/>
      <c r="N60" s="104"/>
      <c r="P60" s="137" t="s">
        <v>71</v>
      </c>
      <c r="Q60" s="138">
        <f>L60</f>
        <v>-105</v>
      </c>
    </row>
    <row r="61" spans="1:17" ht="28.8" outlineLevel="1" x14ac:dyDescent="0.3">
      <c r="A61" s="95" t="s">
        <v>42</v>
      </c>
      <c r="B61" s="26"/>
      <c r="C61" s="26"/>
      <c r="D61" s="96"/>
      <c r="F61" s="95" t="s">
        <v>42</v>
      </c>
      <c r="G61" s="26"/>
      <c r="H61" s="26"/>
      <c r="I61" s="96"/>
      <c r="K61" s="103" t="s">
        <v>42</v>
      </c>
      <c r="L61" s="20">
        <f>L59+L60</f>
        <v>3</v>
      </c>
      <c r="M61" s="20"/>
      <c r="N61" s="104"/>
      <c r="P61" s="137" t="s">
        <v>42</v>
      </c>
      <c r="Q61" s="138">
        <f>Q59+Q60</f>
        <v>3</v>
      </c>
    </row>
    <row r="62" spans="1:17" ht="15" outlineLevel="1" thickBot="1" x14ac:dyDescent="0.35">
      <c r="A62" s="97" t="s">
        <v>43</v>
      </c>
      <c r="B62" s="98"/>
      <c r="C62" s="98"/>
      <c r="D62" s="99"/>
      <c r="F62" s="97" t="s">
        <v>43</v>
      </c>
      <c r="G62" s="98"/>
      <c r="H62" s="98"/>
      <c r="I62" s="99"/>
      <c r="K62" s="105" t="s">
        <v>43</v>
      </c>
      <c r="L62" s="106"/>
      <c r="M62" s="106"/>
      <c r="N62" s="107"/>
      <c r="P62" s="143" t="s">
        <v>43</v>
      </c>
      <c r="Q62" s="144">
        <f>Q58+Q61</f>
        <v>13</v>
      </c>
    </row>
    <row r="64" spans="1:17" ht="15" thickBot="1" x14ac:dyDescent="0.35"/>
    <row r="65" spans="1:14" x14ac:dyDescent="0.3">
      <c r="A65" s="64" t="s">
        <v>60</v>
      </c>
      <c r="B65" s="65" t="s">
        <v>0</v>
      </c>
      <c r="C65" s="65" t="s">
        <v>1</v>
      </c>
      <c r="D65" s="66"/>
      <c r="F65" s="64" t="s">
        <v>60</v>
      </c>
      <c r="G65" s="65" t="s">
        <v>0</v>
      </c>
      <c r="H65" s="65" t="s">
        <v>1</v>
      </c>
      <c r="I65" s="66"/>
      <c r="K65" s="72" t="s">
        <v>60</v>
      </c>
      <c r="L65" s="73" t="s">
        <v>0</v>
      </c>
      <c r="M65" s="73" t="s">
        <v>1</v>
      </c>
      <c r="N65" s="74"/>
    </row>
    <row r="66" spans="1:14" ht="28.8" outlineLevel="1" x14ac:dyDescent="0.3">
      <c r="A66" s="67" t="s">
        <v>26</v>
      </c>
      <c r="B66" s="28" t="s">
        <v>77</v>
      </c>
      <c r="C66" s="28" t="s">
        <v>28</v>
      </c>
      <c r="D66" s="68">
        <f>C41/2</f>
        <v>200</v>
      </c>
      <c r="F66" s="67" t="s">
        <v>26</v>
      </c>
      <c r="G66" s="28" t="s">
        <v>77</v>
      </c>
      <c r="H66" s="28" t="s">
        <v>28</v>
      </c>
      <c r="I66" s="68">
        <f>H41/2*(H41-H43)/H41</f>
        <v>70</v>
      </c>
      <c r="K66" s="75" t="s">
        <v>47</v>
      </c>
      <c r="L66" s="15" t="s">
        <v>79</v>
      </c>
      <c r="M66" s="15" t="s">
        <v>83</v>
      </c>
      <c r="N66" s="76">
        <f>L41/2*(L41-L43)/L41</f>
        <v>81</v>
      </c>
    </row>
    <row r="67" spans="1:14" ht="43.2" outlineLevel="1" x14ac:dyDescent="0.3">
      <c r="A67" s="67" t="s">
        <v>61</v>
      </c>
      <c r="B67" s="29" t="s">
        <v>5</v>
      </c>
      <c r="C67" s="28" t="s">
        <v>77</v>
      </c>
      <c r="D67" s="68">
        <v>20</v>
      </c>
      <c r="F67" s="67"/>
      <c r="G67" s="28"/>
      <c r="H67" s="29"/>
      <c r="I67" s="68"/>
      <c r="K67" s="75" t="s">
        <v>49</v>
      </c>
      <c r="L67" s="15" t="s">
        <v>80</v>
      </c>
      <c r="M67" s="15" t="s">
        <v>83</v>
      </c>
      <c r="N67" s="76">
        <f>L41/2*L43/L41</f>
        <v>9</v>
      </c>
    </row>
    <row r="68" spans="1:14" ht="43.2" outlineLevel="1" x14ac:dyDescent="0.3">
      <c r="A68" s="67"/>
      <c r="B68" s="29"/>
      <c r="C68" s="29"/>
      <c r="D68" s="68"/>
      <c r="F68" s="67"/>
      <c r="G68" s="28"/>
      <c r="H68" s="29"/>
      <c r="I68" s="68"/>
      <c r="K68" s="75" t="s">
        <v>64</v>
      </c>
      <c r="L68" s="15" t="s">
        <v>35</v>
      </c>
      <c r="M68" s="16" t="s">
        <v>45</v>
      </c>
      <c r="N68" s="76">
        <f>N67</f>
        <v>9</v>
      </c>
    </row>
    <row r="69" spans="1:14" ht="43.2" outlineLevel="1" x14ac:dyDescent="0.3">
      <c r="A69" s="67"/>
      <c r="B69" s="29"/>
      <c r="C69" s="29" t="s">
        <v>56</v>
      </c>
      <c r="D69" s="68"/>
      <c r="F69" s="67" t="s">
        <v>31</v>
      </c>
      <c r="G69" s="28" t="s">
        <v>77</v>
      </c>
      <c r="H69" s="28" t="s">
        <v>17</v>
      </c>
      <c r="I69" s="68">
        <f>H41/2*(H43/H41)</f>
        <v>30</v>
      </c>
      <c r="K69" s="75" t="s">
        <v>76</v>
      </c>
      <c r="L69" s="15" t="s">
        <v>83</v>
      </c>
      <c r="M69" s="16" t="s">
        <v>82</v>
      </c>
      <c r="N69" s="76">
        <f>D67*0.3</f>
        <v>6</v>
      </c>
    </row>
    <row r="70" spans="1:14" ht="28.8" outlineLevel="1" x14ac:dyDescent="0.3">
      <c r="A70" s="67" t="s">
        <v>29</v>
      </c>
      <c r="B70" s="29" t="s">
        <v>5</v>
      </c>
      <c r="C70" s="28" t="s">
        <v>28</v>
      </c>
      <c r="D70" s="68">
        <f>(C42-D67)/2</f>
        <v>90</v>
      </c>
      <c r="F70" s="67" t="s">
        <v>32</v>
      </c>
      <c r="G70" s="29" t="s">
        <v>34</v>
      </c>
      <c r="H70" s="28" t="s">
        <v>35</v>
      </c>
      <c r="I70" s="68">
        <f>I69</f>
        <v>30</v>
      </c>
      <c r="K70" s="75" t="s">
        <v>48</v>
      </c>
      <c r="L70" s="15" t="s">
        <v>79</v>
      </c>
      <c r="M70" s="16" t="s">
        <v>82</v>
      </c>
      <c r="N70" s="76">
        <f>(L42-N69)/2</f>
        <v>21</v>
      </c>
    </row>
    <row r="71" spans="1:14" ht="43.2" outlineLevel="1" x14ac:dyDescent="0.3">
      <c r="A71" s="67"/>
      <c r="B71" s="29"/>
      <c r="C71" s="29"/>
      <c r="D71" s="68"/>
      <c r="F71" s="67" t="s">
        <v>61</v>
      </c>
      <c r="G71" s="28" t="s">
        <v>17</v>
      </c>
      <c r="H71" s="28" t="s">
        <v>77</v>
      </c>
      <c r="I71" s="68">
        <v>10</v>
      </c>
      <c r="K71" s="75" t="s">
        <v>81</v>
      </c>
      <c r="L71" s="16" t="s">
        <v>82</v>
      </c>
      <c r="M71" s="18" t="s">
        <v>80</v>
      </c>
      <c r="N71" s="76">
        <f>I71*0.3</f>
        <v>3</v>
      </c>
    </row>
    <row r="72" spans="1:14" ht="28.8" outlineLevel="1" x14ac:dyDescent="0.3">
      <c r="A72" s="67"/>
      <c r="B72" s="29"/>
      <c r="C72" s="29"/>
      <c r="D72" s="68"/>
      <c r="F72" s="67" t="s">
        <v>62</v>
      </c>
      <c r="G72" s="28" t="s">
        <v>35</v>
      </c>
      <c r="H72" s="29" t="s">
        <v>34</v>
      </c>
      <c r="I72" s="68">
        <f>I71</f>
        <v>10</v>
      </c>
      <c r="K72" s="75" t="s">
        <v>63</v>
      </c>
      <c r="L72" s="16" t="s">
        <v>45</v>
      </c>
      <c r="M72" s="15" t="s">
        <v>35</v>
      </c>
      <c r="N72" s="76">
        <f>N71</f>
        <v>3</v>
      </c>
    </row>
    <row r="73" spans="1:14" ht="28.8" outlineLevel="1" x14ac:dyDescent="0.3">
      <c r="A73" s="67" t="s">
        <v>36</v>
      </c>
      <c r="B73" s="28" t="s">
        <v>17</v>
      </c>
      <c r="C73" s="29" t="s">
        <v>37</v>
      </c>
      <c r="D73" s="68">
        <f>D66</f>
        <v>200</v>
      </c>
      <c r="F73" s="67" t="s">
        <v>36</v>
      </c>
      <c r="G73" s="28" t="s">
        <v>17</v>
      </c>
      <c r="H73" s="29" t="s">
        <v>37</v>
      </c>
      <c r="I73" s="68">
        <f>H41/2</f>
        <v>100</v>
      </c>
      <c r="K73" s="75" t="s">
        <v>51</v>
      </c>
      <c r="L73" s="16" t="s">
        <v>37</v>
      </c>
      <c r="M73" s="15" t="s">
        <v>80</v>
      </c>
      <c r="N73" s="76">
        <f>(D73+I73)*0.3</f>
        <v>90</v>
      </c>
    </row>
    <row r="74" spans="1:14" ht="15" outlineLevel="1" thickBot="1" x14ac:dyDescent="0.35">
      <c r="A74" s="69" t="s">
        <v>38</v>
      </c>
      <c r="B74" s="70" t="s">
        <v>37</v>
      </c>
      <c r="C74" s="70" t="s">
        <v>7</v>
      </c>
      <c r="D74" s="71">
        <f>D73</f>
        <v>200</v>
      </c>
      <c r="F74" s="69" t="s">
        <v>38</v>
      </c>
      <c r="G74" s="70" t="s">
        <v>37</v>
      </c>
      <c r="H74" s="70" t="s">
        <v>7</v>
      </c>
      <c r="I74" s="71">
        <f>I73</f>
        <v>100</v>
      </c>
      <c r="K74" s="77" t="s">
        <v>52</v>
      </c>
      <c r="L74" s="78" t="s">
        <v>7</v>
      </c>
      <c r="M74" s="78" t="s">
        <v>37</v>
      </c>
      <c r="N74" s="79">
        <f>N73</f>
        <v>90</v>
      </c>
    </row>
    <row r="75" spans="1:14" ht="15" thickBot="1" x14ac:dyDescent="0.35"/>
    <row r="76" spans="1:14" x14ac:dyDescent="0.3">
      <c r="A76" s="64"/>
      <c r="B76" s="65" t="s">
        <v>0</v>
      </c>
      <c r="C76" s="65" t="s">
        <v>1</v>
      </c>
      <c r="D76" s="66"/>
      <c r="F76" s="88"/>
      <c r="G76" s="65" t="s">
        <v>0</v>
      </c>
      <c r="H76" s="65" t="s">
        <v>1</v>
      </c>
      <c r="I76" s="66"/>
      <c r="K76" s="89"/>
      <c r="L76" s="73" t="s">
        <v>0</v>
      </c>
      <c r="M76" s="73" t="s">
        <v>1</v>
      </c>
      <c r="N76" s="74"/>
    </row>
    <row r="77" spans="1:14" ht="28.8" x14ac:dyDescent="0.3">
      <c r="A77" s="83" t="s">
        <v>14</v>
      </c>
      <c r="B77" s="29"/>
      <c r="C77" s="30">
        <f>C79+C80-B78+C81</f>
        <v>310</v>
      </c>
      <c r="D77" s="68"/>
      <c r="F77" s="83" t="s">
        <v>14</v>
      </c>
      <c r="G77" s="29"/>
      <c r="H77" s="30">
        <f>H79+H80-G78</f>
        <v>110</v>
      </c>
      <c r="I77" s="68"/>
      <c r="K77" s="80" t="s">
        <v>24</v>
      </c>
      <c r="L77" s="16">
        <f>L79+L80-M78</f>
        <v>120</v>
      </c>
      <c r="M77" s="16"/>
      <c r="N77" s="76"/>
    </row>
    <row r="78" spans="1:14" outlineLevel="1" x14ac:dyDescent="0.3">
      <c r="A78" s="86" t="s">
        <v>4</v>
      </c>
      <c r="B78" s="29">
        <f>B40</f>
        <v>0</v>
      </c>
      <c r="C78" s="29"/>
      <c r="D78" s="68"/>
      <c r="F78" s="86" t="s">
        <v>4</v>
      </c>
      <c r="G78" s="29">
        <f>G40</f>
        <v>0</v>
      </c>
      <c r="H78" s="29"/>
      <c r="I78" s="68"/>
      <c r="K78" s="90" t="s">
        <v>85</v>
      </c>
      <c r="L78" s="16"/>
      <c r="M78" s="16">
        <f>M40</f>
        <v>0</v>
      </c>
      <c r="N78" s="76"/>
    </row>
    <row r="79" spans="1:14" outlineLevel="1" x14ac:dyDescent="0.3">
      <c r="A79" s="67" t="s">
        <v>77</v>
      </c>
      <c r="B79" s="29"/>
      <c r="C79" s="29">
        <f>C41+D67-D66</f>
        <v>220</v>
      </c>
      <c r="D79" s="68"/>
      <c r="F79" s="67" t="s">
        <v>77</v>
      </c>
      <c r="G79" s="29"/>
      <c r="H79" s="29">
        <f>H41-I66-I69+I71</f>
        <v>110</v>
      </c>
      <c r="I79" s="68"/>
      <c r="K79" s="90" t="s">
        <v>86</v>
      </c>
      <c r="L79" s="16">
        <f>L41-N66-N67+N69</f>
        <v>96</v>
      </c>
      <c r="M79" s="16"/>
      <c r="N79" s="76"/>
    </row>
    <row r="80" spans="1:14" outlineLevel="1" x14ac:dyDescent="0.3">
      <c r="A80" s="86" t="s">
        <v>5</v>
      </c>
      <c r="B80" s="29"/>
      <c r="C80" s="29">
        <f>C42-D67-D70</f>
        <v>90</v>
      </c>
      <c r="D80" s="68"/>
      <c r="F80" s="86" t="s">
        <v>39</v>
      </c>
      <c r="G80" s="29"/>
      <c r="H80" s="29">
        <f>I73-I74</f>
        <v>0</v>
      </c>
      <c r="I80" s="68"/>
      <c r="K80" s="90" t="s">
        <v>82</v>
      </c>
      <c r="L80" s="16">
        <f>L42-N69-N70+N71</f>
        <v>24</v>
      </c>
      <c r="M80" s="16"/>
      <c r="N80" s="76"/>
    </row>
    <row r="81" spans="1:31" ht="15" outlineLevel="1" thickBot="1" x14ac:dyDescent="0.35">
      <c r="A81" s="87" t="s">
        <v>39</v>
      </c>
      <c r="B81" s="70"/>
      <c r="C81" s="70">
        <f>C43+D73-D74</f>
        <v>0</v>
      </c>
      <c r="D81" s="71"/>
      <c r="F81" s="87" t="s">
        <v>30</v>
      </c>
      <c r="G81" s="70"/>
      <c r="H81" s="70">
        <f>H43-I70+I72</f>
        <v>40</v>
      </c>
      <c r="I81" s="71"/>
      <c r="K81" s="91" t="s">
        <v>30</v>
      </c>
      <c r="L81" s="78">
        <f>L43-N68+N72</f>
        <v>12</v>
      </c>
      <c r="M81" s="78"/>
      <c r="N81" s="79"/>
    </row>
    <row r="82" spans="1:31" ht="15" thickBot="1" x14ac:dyDescent="0.35"/>
    <row r="83" spans="1:31" ht="29.4" thickBot="1" x14ac:dyDescent="0.35">
      <c r="A83" s="64" t="s">
        <v>67</v>
      </c>
      <c r="B83" s="65"/>
      <c r="C83" s="65"/>
      <c r="D83" s="66"/>
      <c r="F83" s="64" t="s">
        <v>67</v>
      </c>
      <c r="G83" s="65"/>
      <c r="H83" s="65"/>
      <c r="I83" s="66"/>
      <c r="K83" s="72" t="s">
        <v>67</v>
      </c>
      <c r="L83" s="73"/>
      <c r="M83" s="73"/>
      <c r="N83" s="74"/>
      <c r="P83" s="145" t="s">
        <v>69</v>
      </c>
      <c r="Q83" s="146"/>
      <c r="U83" s="175"/>
      <c r="V83" s="176" t="s">
        <v>88</v>
      </c>
      <c r="W83" s="176" t="s">
        <v>89</v>
      </c>
      <c r="X83" s="176" t="s">
        <v>90</v>
      </c>
      <c r="Y83" s="176" t="s">
        <v>103</v>
      </c>
      <c r="AA83" s="175"/>
      <c r="AB83" s="190" t="s">
        <v>106</v>
      </c>
      <c r="AC83" s="190" t="s">
        <v>34</v>
      </c>
      <c r="AD83" s="190" t="s">
        <v>39</v>
      </c>
      <c r="AE83" s="176" t="s">
        <v>103</v>
      </c>
    </row>
    <row r="84" spans="1:31" ht="29.4" outlineLevel="1" thickTop="1" thickBot="1" x14ac:dyDescent="0.35">
      <c r="A84" s="67" t="s">
        <v>7</v>
      </c>
      <c r="B84" s="29">
        <f>B46-D74</f>
        <v>500</v>
      </c>
      <c r="C84" s="29"/>
      <c r="D84" s="68"/>
      <c r="F84" s="67" t="s">
        <v>7</v>
      </c>
      <c r="G84" s="29">
        <f>G46-I74</f>
        <v>10</v>
      </c>
      <c r="H84" s="29"/>
      <c r="I84" s="68"/>
      <c r="K84" s="75" t="s">
        <v>7</v>
      </c>
      <c r="L84" s="16">
        <f>L46+N74</f>
        <v>-135</v>
      </c>
      <c r="M84" s="16"/>
      <c r="N84" s="76"/>
      <c r="P84" s="147" t="s">
        <v>7</v>
      </c>
      <c r="Q84" s="148">
        <f>B84+G84+L84</f>
        <v>375</v>
      </c>
      <c r="U84" s="177" t="s">
        <v>104</v>
      </c>
      <c r="V84" s="213">
        <f>L41-M40</f>
        <v>180</v>
      </c>
      <c r="W84" s="214"/>
      <c r="X84" s="178">
        <f>L42</f>
        <v>48</v>
      </c>
      <c r="Y84" s="178">
        <f>SUM(V84:X84)</f>
        <v>228</v>
      </c>
      <c r="AA84" s="177" t="s">
        <v>104</v>
      </c>
      <c r="AB84" s="191">
        <f>L41-M40-L43+L42</f>
        <v>210</v>
      </c>
      <c r="AC84" s="191">
        <f>L43</f>
        <v>18</v>
      </c>
      <c r="AD84" s="191">
        <v>0</v>
      </c>
      <c r="AE84" s="191">
        <f>SUM(AB84:AD84)</f>
        <v>228</v>
      </c>
    </row>
    <row r="85" spans="1:31" ht="23.4" outlineLevel="1" thickBot="1" x14ac:dyDescent="0.45">
      <c r="A85" s="67" t="s">
        <v>9</v>
      </c>
      <c r="B85" s="29"/>
      <c r="C85" s="29"/>
      <c r="D85" s="68"/>
      <c r="F85" s="67" t="s">
        <v>9</v>
      </c>
      <c r="G85" s="29"/>
      <c r="H85" s="29"/>
      <c r="I85" s="68"/>
      <c r="K85" s="75" t="s">
        <v>9</v>
      </c>
      <c r="L85" s="16"/>
      <c r="M85" s="16"/>
      <c r="N85" s="76"/>
      <c r="P85" s="147" t="s">
        <v>9</v>
      </c>
      <c r="Q85" s="148"/>
      <c r="U85" s="179" t="s">
        <v>91</v>
      </c>
      <c r="V85" s="215">
        <f>SUM(V86:W88)</f>
        <v>6</v>
      </c>
      <c r="W85" s="216"/>
      <c r="X85" s="180">
        <f>SUM(X86:X88)</f>
        <v>-3</v>
      </c>
      <c r="Y85" s="180">
        <f>SUM(V85:X85)</f>
        <v>3</v>
      </c>
      <c r="AA85" s="192" t="s">
        <v>107</v>
      </c>
      <c r="AB85" s="193"/>
      <c r="AC85" s="194"/>
      <c r="AD85" s="208">
        <f>N73</f>
        <v>90</v>
      </c>
      <c r="AE85" s="193">
        <f>SUM(AB85:AD85)</f>
        <v>90</v>
      </c>
    </row>
    <row r="86" spans="1:31" ht="21.6" customHeight="1" outlineLevel="1" thickBot="1" x14ac:dyDescent="0.35">
      <c r="A86" s="67" t="s">
        <v>10</v>
      </c>
      <c r="B86" s="29"/>
      <c r="C86" s="29"/>
      <c r="D86" s="68"/>
      <c r="F86" s="67" t="s">
        <v>10</v>
      </c>
      <c r="G86" s="29"/>
      <c r="H86" s="29"/>
      <c r="I86" s="68"/>
      <c r="K86" s="75" t="s">
        <v>10</v>
      </c>
      <c r="L86" s="16">
        <f>L77</f>
        <v>120</v>
      </c>
      <c r="M86" s="16"/>
      <c r="N86" s="76"/>
      <c r="P86" s="147" t="s">
        <v>10</v>
      </c>
      <c r="Q86" s="148">
        <f>L86</f>
        <v>120</v>
      </c>
      <c r="U86" s="182" t="s">
        <v>92</v>
      </c>
      <c r="V86" s="217">
        <f>N69</f>
        <v>6</v>
      </c>
      <c r="W86" s="218"/>
      <c r="X86" s="183">
        <f>-N69+N71</f>
        <v>-3</v>
      </c>
      <c r="Y86" s="205">
        <f t="shared" ref="Y86:Y96" si="0">SUM(V86:X86)</f>
        <v>3</v>
      </c>
      <c r="AA86" s="195" t="s">
        <v>108</v>
      </c>
      <c r="AB86" s="196">
        <f>SUM(AB87:AB90)</f>
        <v>-102</v>
      </c>
      <c r="AC86" s="196">
        <f t="shared" ref="AC86:AD86" si="1">SUM(AC87:AC90)</f>
        <v>-6</v>
      </c>
      <c r="AD86" s="196">
        <f t="shared" si="1"/>
        <v>0</v>
      </c>
      <c r="AE86" s="196">
        <f>SUM(AB86:AD86)</f>
        <v>-108</v>
      </c>
    </row>
    <row r="87" spans="1:31" ht="24.6" outlineLevel="1" thickBot="1" x14ac:dyDescent="0.45">
      <c r="A87" s="83" t="s">
        <v>8</v>
      </c>
      <c r="B87" s="30">
        <f>SUM(B84:B86)</f>
        <v>500</v>
      </c>
      <c r="C87" s="30"/>
      <c r="D87" s="68"/>
      <c r="F87" s="83" t="s">
        <v>8</v>
      </c>
      <c r="G87" s="30">
        <f>SUM(G84:G86)</f>
        <v>10</v>
      </c>
      <c r="H87" s="29"/>
      <c r="I87" s="68"/>
      <c r="K87" s="80" t="s">
        <v>8</v>
      </c>
      <c r="L87" s="17">
        <f>SUM(L84:L86)</f>
        <v>-15</v>
      </c>
      <c r="M87" s="16"/>
      <c r="N87" s="76"/>
      <c r="P87" s="149" t="s">
        <v>8</v>
      </c>
      <c r="Q87" s="150">
        <f>SUM(Q84:Q86)</f>
        <v>495</v>
      </c>
      <c r="U87" s="185" t="s">
        <v>93</v>
      </c>
      <c r="V87" s="219"/>
      <c r="W87" s="220"/>
      <c r="X87" s="181"/>
      <c r="Y87" s="206">
        <f t="shared" si="0"/>
        <v>0</v>
      </c>
      <c r="AA87" s="197" t="s">
        <v>109</v>
      </c>
      <c r="AB87" s="198">
        <f>-(N66+N70)</f>
        <v>-102</v>
      </c>
      <c r="AC87" s="198"/>
      <c r="AD87" s="198"/>
      <c r="AE87" s="198">
        <f t="shared" ref="AE87:AE97" si="2">SUM(AB87:AD87)</f>
        <v>-102</v>
      </c>
    </row>
    <row r="88" spans="1:31" ht="24" customHeight="1" outlineLevel="1" thickBot="1" x14ac:dyDescent="0.45">
      <c r="A88" s="67" t="s">
        <v>11</v>
      </c>
      <c r="B88" s="29"/>
      <c r="C88" s="29">
        <f>C77</f>
        <v>310</v>
      </c>
      <c r="D88" s="68"/>
      <c r="F88" s="67" t="s">
        <v>11</v>
      </c>
      <c r="G88" s="29"/>
      <c r="H88" s="29">
        <f>H77</f>
        <v>110</v>
      </c>
      <c r="I88" s="68"/>
      <c r="K88" s="75" t="s">
        <v>11</v>
      </c>
      <c r="L88" s="16"/>
      <c r="M88" s="16"/>
      <c r="N88" s="76"/>
      <c r="P88" s="147" t="s">
        <v>11</v>
      </c>
      <c r="Q88" s="148">
        <f>C88+H88</f>
        <v>420</v>
      </c>
      <c r="U88" s="182" t="s">
        <v>94</v>
      </c>
      <c r="V88" s="221"/>
      <c r="W88" s="222"/>
      <c r="X88" s="184"/>
      <c r="Y88" s="205">
        <f t="shared" si="0"/>
        <v>0</v>
      </c>
      <c r="AA88" s="199" t="s">
        <v>110</v>
      </c>
      <c r="AB88" s="200"/>
      <c r="AC88" s="200"/>
      <c r="AD88" s="200"/>
      <c r="AE88" s="201">
        <f t="shared" si="2"/>
        <v>0</v>
      </c>
    </row>
    <row r="89" spans="1:31" ht="20.399999999999999" customHeight="1" outlineLevel="1" thickBot="1" x14ac:dyDescent="0.45">
      <c r="A89" s="67" t="s">
        <v>12</v>
      </c>
      <c r="B89" s="29"/>
      <c r="C89" s="29"/>
      <c r="D89" s="68"/>
      <c r="F89" s="67" t="s">
        <v>12</v>
      </c>
      <c r="G89" s="29"/>
      <c r="H89" s="29"/>
      <c r="I89" s="68"/>
      <c r="K89" s="75" t="s">
        <v>12</v>
      </c>
      <c r="L89" s="16"/>
      <c r="M89" s="16"/>
      <c r="N89" s="76"/>
      <c r="P89" s="147" t="s">
        <v>12</v>
      </c>
      <c r="Q89" s="148"/>
      <c r="U89" s="179" t="s">
        <v>95</v>
      </c>
      <c r="V89" s="215">
        <f>SUM(V90:W92)</f>
        <v>0</v>
      </c>
      <c r="W89" s="216"/>
      <c r="X89" s="180">
        <f>SUM(X90:X92)</f>
        <v>-21</v>
      </c>
      <c r="Y89" s="180">
        <f t="shared" si="0"/>
        <v>-21</v>
      </c>
      <c r="AA89" s="197" t="s">
        <v>111</v>
      </c>
      <c r="AB89" s="194"/>
      <c r="AC89" s="194"/>
      <c r="AD89" s="194"/>
      <c r="AE89" s="198">
        <f t="shared" si="2"/>
        <v>0</v>
      </c>
    </row>
    <row r="90" spans="1:31" ht="30.6" outlineLevel="1" thickBot="1" x14ac:dyDescent="0.45">
      <c r="A90" s="67" t="s">
        <v>13</v>
      </c>
      <c r="B90" s="29"/>
      <c r="C90" s="29">
        <f>C52+B96</f>
        <v>190</v>
      </c>
      <c r="D90" s="68"/>
      <c r="F90" s="67" t="s">
        <v>13</v>
      </c>
      <c r="G90" s="29"/>
      <c r="H90" s="29">
        <f>H52+G96</f>
        <v>-100</v>
      </c>
      <c r="I90" s="68"/>
      <c r="K90" s="75" t="s">
        <v>13</v>
      </c>
      <c r="L90" s="16"/>
      <c r="M90" s="16">
        <f>M52+L99</f>
        <v>-15</v>
      </c>
      <c r="N90" s="76"/>
      <c r="P90" s="147" t="s">
        <v>13</v>
      </c>
      <c r="Q90" s="148">
        <f>C90+H90+M90</f>
        <v>75</v>
      </c>
      <c r="U90" s="182" t="s">
        <v>96</v>
      </c>
      <c r="V90" s="221"/>
      <c r="W90" s="222"/>
      <c r="X90" s="207">
        <f>-N70</f>
        <v>-21</v>
      </c>
      <c r="Y90" s="205">
        <f t="shared" si="0"/>
        <v>-21</v>
      </c>
      <c r="AA90" s="199" t="s">
        <v>112</v>
      </c>
      <c r="AB90" s="200"/>
      <c r="AC90" s="201">
        <f>-N67+N71</f>
        <v>-6</v>
      </c>
      <c r="AD90" s="200"/>
      <c r="AE90" s="201">
        <f t="shared" si="2"/>
        <v>-6</v>
      </c>
    </row>
    <row r="91" spans="1:31" ht="24.6" outlineLevel="1" thickBot="1" x14ac:dyDescent="0.45">
      <c r="A91" s="84" t="s">
        <v>8</v>
      </c>
      <c r="B91" s="85"/>
      <c r="C91" s="85">
        <f>SUM(C88:C90)</f>
        <v>500</v>
      </c>
      <c r="D91" s="71"/>
      <c r="F91" s="84" t="s">
        <v>8</v>
      </c>
      <c r="G91" s="70"/>
      <c r="H91" s="85">
        <f>SUM(H88:H90)</f>
        <v>10</v>
      </c>
      <c r="I91" s="71"/>
      <c r="K91" s="81" t="s">
        <v>8</v>
      </c>
      <c r="L91" s="78"/>
      <c r="M91" s="82">
        <f>SUM(M88:M90)</f>
        <v>-15</v>
      </c>
      <c r="N91" s="79"/>
      <c r="P91" s="151" t="s">
        <v>8</v>
      </c>
      <c r="Q91" s="152">
        <f>SUM(Q88:Q90)</f>
        <v>495</v>
      </c>
      <c r="U91" s="185" t="s">
        <v>97</v>
      </c>
      <c r="V91" s="223"/>
      <c r="W91" s="224"/>
      <c r="X91" s="181"/>
      <c r="Y91" s="206">
        <f t="shared" si="0"/>
        <v>0</v>
      </c>
      <c r="AA91" s="192" t="s">
        <v>113</v>
      </c>
      <c r="AB91" s="194"/>
      <c r="AC91" s="194"/>
      <c r="AD91" s="194"/>
      <c r="AE91" s="202">
        <f t="shared" si="2"/>
        <v>0</v>
      </c>
    </row>
    <row r="92" spans="1:31" ht="23.4" thickBot="1" x14ac:dyDescent="0.45">
      <c r="U92" s="182" t="s">
        <v>98</v>
      </c>
      <c r="V92" s="221"/>
      <c r="W92" s="222"/>
      <c r="X92" s="184"/>
      <c r="Y92" s="205">
        <f t="shared" si="0"/>
        <v>0</v>
      </c>
      <c r="AA92" s="195" t="s">
        <v>114</v>
      </c>
      <c r="AB92" s="196">
        <f>SUM(AB93:AB95)</f>
        <v>0</v>
      </c>
      <c r="AC92" s="196">
        <f t="shared" ref="AC92:AD92" si="3">SUM(AC93:AC95)</f>
        <v>0</v>
      </c>
      <c r="AD92" s="196">
        <f t="shared" si="3"/>
        <v>-90</v>
      </c>
      <c r="AE92" s="196">
        <f t="shared" si="2"/>
        <v>-90</v>
      </c>
    </row>
    <row r="93" spans="1:31" ht="19.8" customHeight="1" thickBot="1" x14ac:dyDescent="0.45">
      <c r="A93" s="64" t="s">
        <v>57</v>
      </c>
      <c r="B93" s="65"/>
      <c r="C93" s="65"/>
      <c r="D93" s="66"/>
      <c r="F93" s="64" t="s">
        <v>57</v>
      </c>
      <c r="G93" s="65"/>
      <c r="H93" s="65"/>
      <c r="I93" s="66"/>
      <c r="K93" s="72" t="s">
        <v>57</v>
      </c>
      <c r="L93" s="73"/>
      <c r="M93" s="73"/>
      <c r="N93" s="74"/>
      <c r="P93" s="153" t="s">
        <v>40</v>
      </c>
      <c r="Q93" s="154"/>
      <c r="U93" s="179" t="s">
        <v>102</v>
      </c>
      <c r="V93" s="223"/>
      <c r="W93" s="224"/>
      <c r="X93" s="181"/>
      <c r="Y93" s="180">
        <f t="shared" si="0"/>
        <v>0</v>
      </c>
      <c r="AA93" s="197" t="s">
        <v>115</v>
      </c>
      <c r="AB93" s="194"/>
      <c r="AC93" s="194"/>
      <c r="AD93" s="194"/>
      <c r="AE93" s="198">
        <f t="shared" si="2"/>
        <v>0</v>
      </c>
    </row>
    <row r="94" spans="1:31" ht="16.8" customHeight="1" outlineLevel="1" thickBot="1" x14ac:dyDescent="0.45">
      <c r="A94" s="67" t="s">
        <v>28</v>
      </c>
      <c r="B94" s="29">
        <f>D70+D66</f>
        <v>290</v>
      </c>
      <c r="C94" s="29"/>
      <c r="D94" s="68"/>
      <c r="F94" s="67" t="s">
        <v>28</v>
      </c>
      <c r="G94" s="29">
        <f>I66</f>
        <v>70</v>
      </c>
      <c r="H94" s="29"/>
      <c r="I94" s="68"/>
      <c r="K94" s="75" t="s">
        <v>28</v>
      </c>
      <c r="L94" s="16"/>
      <c r="M94" s="16"/>
      <c r="N94" s="76"/>
      <c r="P94" s="155" t="s">
        <v>28</v>
      </c>
      <c r="Q94" s="156">
        <f>B94+G94</f>
        <v>360</v>
      </c>
      <c r="U94" s="186" t="s">
        <v>99</v>
      </c>
      <c r="V94" s="225"/>
      <c r="W94" s="226"/>
      <c r="X94" s="184"/>
      <c r="Y94" s="187">
        <f t="shared" si="0"/>
        <v>0</v>
      </c>
      <c r="AA94" s="199" t="s">
        <v>116</v>
      </c>
      <c r="AB94" s="200"/>
      <c r="AC94" s="200"/>
      <c r="AD94" s="200"/>
      <c r="AE94" s="201">
        <f t="shared" si="2"/>
        <v>0</v>
      </c>
    </row>
    <row r="95" spans="1:31" ht="18.600000000000001" customHeight="1" outlineLevel="1" thickBot="1" x14ac:dyDescent="0.45">
      <c r="A95" s="67" t="s">
        <v>17</v>
      </c>
      <c r="B95" s="29">
        <f>-D73</f>
        <v>-200</v>
      </c>
      <c r="C95" s="29"/>
      <c r="D95" s="68"/>
      <c r="F95" s="67" t="s">
        <v>17</v>
      </c>
      <c r="G95" s="29">
        <f>-(I71+I73-I69)</f>
        <v>-80</v>
      </c>
      <c r="H95" s="29"/>
      <c r="I95" s="68"/>
      <c r="K95" s="75" t="s">
        <v>17</v>
      </c>
      <c r="L95" s="16"/>
      <c r="M95" s="16"/>
      <c r="N95" s="76"/>
      <c r="P95" s="155" t="s">
        <v>17</v>
      </c>
      <c r="Q95" s="156">
        <f>B95+G95</f>
        <v>-280</v>
      </c>
      <c r="U95" s="179" t="s">
        <v>100</v>
      </c>
      <c r="V95" s="223"/>
      <c r="W95" s="224"/>
      <c r="X95" s="181"/>
      <c r="Y95" s="180">
        <f t="shared" si="0"/>
        <v>0</v>
      </c>
      <c r="AA95" s="197" t="s">
        <v>117</v>
      </c>
      <c r="AB95" s="194"/>
      <c r="AC95" s="194"/>
      <c r="AD95" s="198">
        <f>-N74</f>
        <v>-90</v>
      </c>
      <c r="AE95" s="198">
        <f t="shared" si="2"/>
        <v>-90</v>
      </c>
    </row>
    <row r="96" spans="1:31" ht="23.4" outlineLevel="1" thickBot="1" x14ac:dyDescent="0.45">
      <c r="A96" s="67" t="s">
        <v>41</v>
      </c>
      <c r="B96" s="29">
        <f>B94+B95</f>
        <v>90</v>
      </c>
      <c r="C96" s="29"/>
      <c r="D96" s="68"/>
      <c r="F96" s="67" t="s">
        <v>41</v>
      </c>
      <c r="G96" s="29">
        <f>G94+G95</f>
        <v>-10</v>
      </c>
      <c r="H96" s="29"/>
      <c r="I96" s="68"/>
      <c r="K96" s="75" t="s">
        <v>41</v>
      </c>
      <c r="L96" s="16"/>
      <c r="M96" s="16"/>
      <c r="N96" s="76"/>
      <c r="P96" s="155" t="s">
        <v>41</v>
      </c>
      <c r="Q96" s="156">
        <f>Q94+Q95</f>
        <v>80</v>
      </c>
      <c r="U96" s="186" t="s">
        <v>101</v>
      </c>
      <c r="V96" s="225">
        <f>-N74</f>
        <v>-90</v>
      </c>
      <c r="W96" s="226"/>
      <c r="X96" s="184"/>
      <c r="Y96" s="187">
        <f t="shared" si="0"/>
        <v>-90</v>
      </c>
      <c r="AA96" s="195" t="s">
        <v>118</v>
      </c>
      <c r="AB96" s="196"/>
      <c r="AC96" s="196"/>
      <c r="AD96" s="200"/>
      <c r="AE96" s="196">
        <f t="shared" si="2"/>
        <v>0</v>
      </c>
    </row>
    <row r="97" spans="1:31" ht="29.4" outlineLevel="1" thickBot="1" x14ac:dyDescent="0.35">
      <c r="A97" s="67" t="s">
        <v>78</v>
      </c>
      <c r="B97" s="29"/>
      <c r="C97" s="29"/>
      <c r="D97" s="68"/>
      <c r="F97" s="67" t="s">
        <v>78</v>
      </c>
      <c r="G97" s="29"/>
      <c r="H97" s="29"/>
      <c r="I97" s="68"/>
      <c r="K97" s="75" t="s">
        <v>78</v>
      </c>
      <c r="L97" s="16">
        <f>N71+N73-N67</f>
        <v>84</v>
      </c>
      <c r="M97" s="16"/>
      <c r="N97" s="76"/>
      <c r="P97" s="155" t="s">
        <v>78</v>
      </c>
      <c r="Q97" s="156">
        <f>L97</f>
        <v>84</v>
      </c>
      <c r="U97" s="204" t="s">
        <v>119</v>
      </c>
      <c r="V97" s="227"/>
      <c r="W97" s="228"/>
      <c r="X97" s="204"/>
      <c r="Y97" s="187">
        <f>SUM(V97:X97)</f>
        <v>0</v>
      </c>
      <c r="AA97" s="204" t="s">
        <v>119</v>
      </c>
      <c r="AB97" s="204"/>
      <c r="AC97" s="204"/>
      <c r="AD97" s="204"/>
      <c r="AE97" s="204">
        <f t="shared" si="2"/>
        <v>0</v>
      </c>
    </row>
    <row r="98" spans="1:31" ht="30" outlineLevel="1" thickTop="1" thickBot="1" x14ac:dyDescent="0.35">
      <c r="A98" s="67" t="s">
        <v>71</v>
      </c>
      <c r="B98" s="29"/>
      <c r="C98" s="29"/>
      <c r="D98" s="68"/>
      <c r="F98" s="67" t="s">
        <v>71</v>
      </c>
      <c r="G98" s="29"/>
      <c r="H98" s="29"/>
      <c r="I98" s="68"/>
      <c r="K98" s="75" t="s">
        <v>71</v>
      </c>
      <c r="L98" s="16">
        <f>-(N66+N70)</f>
        <v>-102</v>
      </c>
      <c r="M98" s="16"/>
      <c r="N98" s="76"/>
      <c r="P98" s="155" t="s">
        <v>71</v>
      </c>
      <c r="Q98" s="156">
        <f>L98</f>
        <v>-102</v>
      </c>
      <c r="U98" s="188" t="s">
        <v>105</v>
      </c>
      <c r="V98" s="213">
        <f>L79-M78</f>
        <v>96</v>
      </c>
      <c r="W98" s="214"/>
      <c r="X98" s="189">
        <f>L80</f>
        <v>24</v>
      </c>
      <c r="Y98" s="178">
        <f>SUM(V98:X98)</f>
        <v>120</v>
      </c>
      <c r="AA98" s="188" t="s">
        <v>105</v>
      </c>
      <c r="AB98" s="203">
        <f>L79-M78-L81+L80</f>
        <v>108</v>
      </c>
      <c r="AC98" s="203">
        <f>L81</f>
        <v>12</v>
      </c>
      <c r="AD98" s="203">
        <v>0</v>
      </c>
      <c r="AE98" s="191">
        <f>SUM(AB98:AD98)</f>
        <v>120</v>
      </c>
    </row>
    <row r="99" spans="1:31" ht="28.8" outlineLevel="1" x14ac:dyDescent="0.3">
      <c r="A99" s="67" t="s">
        <v>42</v>
      </c>
      <c r="B99" s="29"/>
      <c r="C99" s="29"/>
      <c r="D99" s="68"/>
      <c r="F99" s="67" t="s">
        <v>42</v>
      </c>
      <c r="G99" s="29"/>
      <c r="H99" s="29"/>
      <c r="I99" s="68"/>
      <c r="K99" s="75" t="s">
        <v>42</v>
      </c>
      <c r="L99" s="16">
        <f>L97+L98</f>
        <v>-18</v>
      </c>
      <c r="M99" s="16"/>
      <c r="N99" s="76"/>
      <c r="P99" s="155" t="s">
        <v>42</v>
      </c>
      <c r="Q99" s="156">
        <f>Q97+Q98</f>
        <v>-18</v>
      </c>
    </row>
    <row r="100" spans="1:31" ht="15" outlineLevel="1" thickBot="1" x14ac:dyDescent="0.35">
      <c r="A100" s="69" t="s">
        <v>43</v>
      </c>
      <c r="B100" s="70"/>
      <c r="C100" s="70"/>
      <c r="D100" s="71"/>
      <c r="F100" s="69" t="s">
        <v>43</v>
      </c>
      <c r="G100" s="70"/>
      <c r="H100" s="70"/>
      <c r="I100" s="71"/>
      <c r="K100" s="77" t="s">
        <v>43</v>
      </c>
      <c r="L100" s="78"/>
      <c r="M100" s="78"/>
      <c r="N100" s="79"/>
      <c r="P100" s="157" t="s">
        <v>43</v>
      </c>
      <c r="Q100" s="158">
        <f>Q96+Q99</f>
        <v>62</v>
      </c>
    </row>
    <row r="101" spans="1:31" ht="15" thickBot="1" x14ac:dyDescent="0.35"/>
    <row r="102" spans="1:31" x14ac:dyDescent="0.3">
      <c r="A102" s="35" t="s">
        <v>65</v>
      </c>
      <c r="B102" s="36" t="s">
        <v>0</v>
      </c>
      <c r="C102" s="36" t="s">
        <v>1</v>
      </c>
      <c r="D102" s="37"/>
      <c r="F102" s="35" t="s">
        <v>65</v>
      </c>
      <c r="G102" s="36" t="s">
        <v>0</v>
      </c>
      <c r="H102" s="36" t="s">
        <v>1</v>
      </c>
      <c r="I102" s="37"/>
      <c r="K102" s="43" t="s">
        <v>65</v>
      </c>
      <c r="L102" s="44" t="s">
        <v>0</v>
      </c>
      <c r="M102" s="44" t="s">
        <v>1</v>
      </c>
      <c r="N102" s="45"/>
    </row>
    <row r="103" spans="1:31" ht="28.8" outlineLevel="1" x14ac:dyDescent="0.3">
      <c r="A103" s="38" t="s">
        <v>26</v>
      </c>
      <c r="B103" s="31" t="s">
        <v>77</v>
      </c>
      <c r="C103" s="31" t="s">
        <v>28</v>
      </c>
      <c r="D103" s="39">
        <f>C79</f>
        <v>220</v>
      </c>
      <c r="F103" s="38" t="s">
        <v>26</v>
      </c>
      <c r="G103" s="31" t="s">
        <v>77</v>
      </c>
      <c r="H103" s="31" t="s">
        <v>28</v>
      </c>
      <c r="I103" s="39">
        <f>H79*(H79-H81)/H79</f>
        <v>70</v>
      </c>
      <c r="K103" s="46" t="s">
        <v>47</v>
      </c>
      <c r="L103" s="12" t="s">
        <v>79</v>
      </c>
      <c r="M103" s="12" t="s">
        <v>83</v>
      </c>
      <c r="N103" s="47">
        <f>L79*(L79-L81)/L79</f>
        <v>84</v>
      </c>
    </row>
    <row r="104" spans="1:31" ht="43.2" outlineLevel="1" x14ac:dyDescent="0.3">
      <c r="A104" s="38" t="s">
        <v>29</v>
      </c>
      <c r="B104" s="32" t="s">
        <v>5</v>
      </c>
      <c r="C104" s="31" t="s">
        <v>28</v>
      </c>
      <c r="D104" s="39">
        <f>C80</f>
        <v>90</v>
      </c>
      <c r="F104" s="38"/>
      <c r="G104" s="32"/>
      <c r="H104" s="31"/>
      <c r="I104" s="39"/>
      <c r="K104" s="46" t="s">
        <v>49</v>
      </c>
      <c r="L104" s="12" t="s">
        <v>80</v>
      </c>
      <c r="M104" s="12" t="s">
        <v>83</v>
      </c>
      <c r="N104" s="47">
        <f>L79*L81/L79</f>
        <v>12</v>
      </c>
    </row>
    <row r="105" spans="1:31" ht="28.8" outlineLevel="1" x14ac:dyDescent="0.3">
      <c r="A105" s="38"/>
      <c r="B105" s="32"/>
      <c r="C105" s="32"/>
      <c r="D105" s="39"/>
      <c r="F105" s="38" t="s">
        <v>31</v>
      </c>
      <c r="G105" s="31" t="s">
        <v>77</v>
      </c>
      <c r="H105" s="31" t="s">
        <v>17</v>
      </c>
      <c r="I105" s="39">
        <f>H79*(H81/H79)</f>
        <v>40</v>
      </c>
      <c r="K105" s="46" t="s">
        <v>48</v>
      </c>
      <c r="L105" s="12" t="s">
        <v>79</v>
      </c>
      <c r="M105" s="13" t="s">
        <v>82</v>
      </c>
      <c r="N105" s="47">
        <f>L80</f>
        <v>24</v>
      </c>
    </row>
    <row r="106" spans="1:31" ht="28.8" outlineLevel="1" x14ac:dyDescent="0.3">
      <c r="A106" s="38"/>
      <c r="B106" s="32"/>
      <c r="C106" s="32"/>
      <c r="D106" s="39"/>
      <c r="F106" s="38" t="s">
        <v>32</v>
      </c>
      <c r="G106" s="32" t="s">
        <v>34</v>
      </c>
      <c r="H106" s="31" t="s">
        <v>35</v>
      </c>
      <c r="I106" s="39">
        <f>I105</f>
        <v>40</v>
      </c>
      <c r="K106" s="46" t="s">
        <v>50</v>
      </c>
      <c r="L106" s="12" t="s">
        <v>35</v>
      </c>
      <c r="M106" s="13" t="s">
        <v>45</v>
      </c>
      <c r="N106" s="47">
        <f>N104</f>
        <v>12</v>
      </c>
    </row>
    <row r="107" spans="1:31" ht="28.8" outlineLevel="1" x14ac:dyDescent="0.3">
      <c r="A107" s="38" t="s">
        <v>36</v>
      </c>
      <c r="B107" s="31" t="s">
        <v>17</v>
      </c>
      <c r="C107" s="32" t="s">
        <v>37</v>
      </c>
      <c r="D107" s="63">
        <f>D103</f>
        <v>220</v>
      </c>
      <c r="F107" s="38" t="s">
        <v>36</v>
      </c>
      <c r="G107" s="31" t="s">
        <v>17</v>
      </c>
      <c r="H107" s="32" t="s">
        <v>37</v>
      </c>
      <c r="I107" s="63">
        <f>I103+I105</f>
        <v>110</v>
      </c>
      <c r="K107" s="46" t="s">
        <v>51</v>
      </c>
      <c r="L107" s="13" t="s">
        <v>87</v>
      </c>
      <c r="M107" s="12" t="s">
        <v>80</v>
      </c>
      <c r="N107" s="47">
        <f>(D107+I107)*0.3</f>
        <v>99</v>
      </c>
    </row>
    <row r="108" spans="1:31" ht="15" outlineLevel="1" thickBot="1" x14ac:dyDescent="0.35">
      <c r="A108" s="40" t="s">
        <v>38</v>
      </c>
      <c r="B108" s="41" t="s">
        <v>37</v>
      </c>
      <c r="C108" s="41" t="s">
        <v>7</v>
      </c>
      <c r="D108" s="42">
        <f>D107</f>
        <v>220</v>
      </c>
      <c r="F108" s="40" t="s">
        <v>38</v>
      </c>
      <c r="G108" s="41" t="s">
        <v>37</v>
      </c>
      <c r="H108" s="41" t="s">
        <v>7</v>
      </c>
      <c r="I108" s="42">
        <f>I107</f>
        <v>110</v>
      </c>
      <c r="K108" s="48" t="s">
        <v>52</v>
      </c>
      <c r="L108" s="49" t="s">
        <v>7</v>
      </c>
      <c r="M108" s="49" t="s">
        <v>87</v>
      </c>
      <c r="N108" s="50">
        <f>N107</f>
        <v>99</v>
      </c>
    </row>
    <row r="109" spans="1:31" x14ac:dyDescent="0.3">
      <c r="F109" s="1"/>
      <c r="N109" s="2"/>
    </row>
    <row r="110" spans="1:31" ht="15" thickBot="1" x14ac:dyDescent="0.35"/>
    <row r="111" spans="1:31" x14ac:dyDescent="0.3">
      <c r="A111" s="35"/>
      <c r="B111" s="36" t="s">
        <v>0</v>
      </c>
      <c r="C111" s="36" t="s">
        <v>1</v>
      </c>
      <c r="D111" s="37"/>
      <c r="F111" s="59"/>
      <c r="G111" s="36" t="s">
        <v>0</v>
      </c>
      <c r="H111" s="36" t="s">
        <v>1</v>
      </c>
      <c r="I111" s="37"/>
      <c r="K111" s="60"/>
      <c r="L111" s="44" t="s">
        <v>0</v>
      </c>
      <c r="M111" s="44" t="s">
        <v>1</v>
      </c>
      <c r="N111" s="45"/>
    </row>
    <row r="112" spans="1:31" ht="28.8" x14ac:dyDescent="0.3">
      <c r="A112" s="54" t="s">
        <v>14</v>
      </c>
      <c r="B112" s="32"/>
      <c r="C112" s="34">
        <f>C114+C115-B113+C116</f>
        <v>0</v>
      </c>
      <c r="D112" s="39"/>
      <c r="F112" s="54" t="s">
        <v>14</v>
      </c>
      <c r="G112" s="32"/>
      <c r="H112" s="34">
        <f>H114+H115-G113</f>
        <v>0</v>
      </c>
      <c r="I112" s="39"/>
      <c r="K112" s="51" t="s">
        <v>24</v>
      </c>
      <c r="L112" s="13">
        <f>L114+L115-M113</f>
        <v>0</v>
      </c>
      <c r="M112" s="13"/>
      <c r="N112" s="47"/>
    </row>
    <row r="113" spans="1:17" outlineLevel="1" x14ac:dyDescent="0.3">
      <c r="A113" s="57" t="s">
        <v>4</v>
      </c>
      <c r="B113" s="32">
        <v>0</v>
      </c>
      <c r="C113" s="32"/>
      <c r="D113" s="39"/>
      <c r="F113" s="57" t="s">
        <v>4</v>
      </c>
      <c r="G113" s="32">
        <v>0</v>
      </c>
      <c r="H113" s="32"/>
      <c r="I113" s="39"/>
      <c r="K113" s="61" t="s">
        <v>85</v>
      </c>
      <c r="L113" s="13"/>
      <c r="M113" s="13">
        <v>0</v>
      </c>
      <c r="N113" s="47"/>
    </row>
    <row r="114" spans="1:17" outlineLevel="1" x14ac:dyDescent="0.3">
      <c r="A114" s="38" t="s">
        <v>77</v>
      </c>
      <c r="B114" s="32"/>
      <c r="C114" s="32">
        <f>C79-D103</f>
        <v>0</v>
      </c>
      <c r="D114" s="39"/>
      <c r="F114" s="38" t="s">
        <v>77</v>
      </c>
      <c r="G114" s="32"/>
      <c r="H114" s="32">
        <f>H88-I103-I105</f>
        <v>0</v>
      </c>
      <c r="I114" s="39"/>
      <c r="K114" s="61" t="s">
        <v>86</v>
      </c>
      <c r="L114" s="13">
        <f>L79-N103-N104</f>
        <v>0</v>
      </c>
      <c r="M114" s="13"/>
      <c r="N114" s="47"/>
    </row>
    <row r="115" spans="1:17" outlineLevel="1" x14ac:dyDescent="0.3">
      <c r="A115" s="57" t="s">
        <v>5</v>
      </c>
      <c r="B115" s="32"/>
      <c r="C115" s="32">
        <f>C80-D104</f>
        <v>0</v>
      </c>
      <c r="D115" s="39"/>
      <c r="F115" s="57" t="s">
        <v>39</v>
      </c>
      <c r="G115" s="32"/>
      <c r="H115" s="33">
        <f>I107-I108</f>
        <v>0</v>
      </c>
      <c r="I115" s="39"/>
      <c r="K115" s="61" t="s">
        <v>82</v>
      </c>
      <c r="L115" s="13">
        <f>L80-N105</f>
        <v>0</v>
      </c>
      <c r="M115" s="13"/>
      <c r="N115" s="47"/>
    </row>
    <row r="116" spans="1:17" ht="15" outlineLevel="1" thickBot="1" x14ac:dyDescent="0.35">
      <c r="A116" s="58" t="s">
        <v>39</v>
      </c>
      <c r="B116" s="41"/>
      <c r="C116" s="41">
        <f>D107-D108</f>
        <v>0</v>
      </c>
      <c r="D116" s="42"/>
      <c r="F116" s="58" t="s">
        <v>30</v>
      </c>
      <c r="G116" s="41"/>
      <c r="H116" s="41">
        <f>H81-I106</f>
        <v>0</v>
      </c>
      <c r="I116" s="42"/>
      <c r="K116" s="62" t="s">
        <v>30</v>
      </c>
      <c r="L116" s="49">
        <f>L81-N106</f>
        <v>0</v>
      </c>
      <c r="M116" s="49"/>
      <c r="N116" s="50"/>
    </row>
    <row r="117" spans="1:17" ht="15" thickBot="1" x14ac:dyDescent="0.35"/>
    <row r="118" spans="1:17" ht="28.8" x14ac:dyDescent="0.3">
      <c r="A118" s="35" t="s">
        <v>66</v>
      </c>
      <c r="B118" s="36"/>
      <c r="C118" s="36"/>
      <c r="D118" s="37"/>
      <c r="F118" s="35" t="s">
        <v>66</v>
      </c>
      <c r="G118" s="36"/>
      <c r="H118" s="36"/>
      <c r="I118" s="37"/>
      <c r="K118" s="43" t="s">
        <v>66</v>
      </c>
      <c r="L118" s="44"/>
      <c r="M118" s="44"/>
      <c r="N118" s="45"/>
      <c r="P118" s="159" t="s">
        <v>70</v>
      </c>
      <c r="Q118" s="160"/>
    </row>
    <row r="119" spans="1:17" outlineLevel="1" x14ac:dyDescent="0.3">
      <c r="A119" s="38" t="s">
        <v>7</v>
      </c>
      <c r="B119" s="32">
        <f>B84-D108</f>
        <v>280</v>
      </c>
      <c r="C119" s="32"/>
      <c r="D119" s="39"/>
      <c r="F119" s="38" t="s">
        <v>7</v>
      </c>
      <c r="G119" s="32">
        <f>G84-I108</f>
        <v>-100</v>
      </c>
      <c r="H119" s="32"/>
      <c r="I119" s="39"/>
      <c r="K119" s="46" t="s">
        <v>7</v>
      </c>
      <c r="L119" s="13">
        <f>L84+N108</f>
        <v>-36</v>
      </c>
      <c r="M119" s="13"/>
      <c r="N119" s="47"/>
      <c r="P119" s="161" t="s">
        <v>7</v>
      </c>
      <c r="Q119" s="162">
        <f>B119+G119+L119</f>
        <v>144</v>
      </c>
    </row>
    <row r="120" spans="1:17" outlineLevel="1" x14ac:dyDescent="0.3">
      <c r="A120" s="38" t="s">
        <v>9</v>
      </c>
      <c r="B120" s="32"/>
      <c r="C120" s="32"/>
      <c r="D120" s="39"/>
      <c r="F120" s="38" t="s">
        <v>9</v>
      </c>
      <c r="G120" s="32"/>
      <c r="H120" s="32"/>
      <c r="I120" s="39"/>
      <c r="K120" s="46" t="s">
        <v>9</v>
      </c>
      <c r="L120" s="13"/>
      <c r="M120" s="13"/>
      <c r="N120" s="47"/>
      <c r="P120" s="161" t="s">
        <v>9</v>
      </c>
      <c r="Q120" s="162"/>
    </row>
    <row r="121" spans="1:17" ht="28.8" outlineLevel="1" x14ac:dyDescent="0.3">
      <c r="A121" s="38" t="s">
        <v>10</v>
      </c>
      <c r="B121" s="32"/>
      <c r="C121" s="32"/>
      <c r="D121" s="39"/>
      <c r="F121" s="38" t="s">
        <v>10</v>
      </c>
      <c r="G121" s="32"/>
      <c r="H121" s="32"/>
      <c r="I121" s="39"/>
      <c r="K121" s="46" t="s">
        <v>10</v>
      </c>
      <c r="L121" s="13">
        <f>L112</f>
        <v>0</v>
      </c>
      <c r="M121" s="13"/>
      <c r="N121" s="47"/>
      <c r="P121" s="161" t="s">
        <v>10</v>
      </c>
      <c r="Q121" s="162">
        <f>L121</f>
        <v>0</v>
      </c>
    </row>
    <row r="122" spans="1:17" outlineLevel="1" x14ac:dyDescent="0.3">
      <c r="A122" s="54" t="s">
        <v>8</v>
      </c>
      <c r="B122" s="34">
        <f>SUM(B119:B121)</f>
        <v>280</v>
      </c>
      <c r="C122" s="34"/>
      <c r="D122" s="39"/>
      <c r="F122" s="54" t="s">
        <v>8</v>
      </c>
      <c r="G122" s="34">
        <f>SUM(G119:G121)</f>
        <v>-100</v>
      </c>
      <c r="H122" s="32"/>
      <c r="I122" s="39"/>
      <c r="K122" s="51" t="s">
        <v>8</v>
      </c>
      <c r="L122" s="14">
        <f>SUM(L119:L121)</f>
        <v>-36</v>
      </c>
      <c r="M122" s="13"/>
      <c r="N122" s="47"/>
      <c r="P122" s="163" t="s">
        <v>8</v>
      </c>
      <c r="Q122" s="164">
        <f>SUM(Q119:Q121)</f>
        <v>144</v>
      </c>
    </row>
    <row r="123" spans="1:17" ht="28.8" outlineLevel="1" x14ac:dyDescent="0.3">
      <c r="A123" s="38" t="s">
        <v>11</v>
      </c>
      <c r="B123" s="32"/>
      <c r="C123" s="32">
        <f>C112</f>
        <v>0</v>
      </c>
      <c r="D123" s="39"/>
      <c r="F123" s="38" t="s">
        <v>11</v>
      </c>
      <c r="G123" s="32"/>
      <c r="H123" s="32">
        <f>H112</f>
        <v>0</v>
      </c>
      <c r="I123" s="39"/>
      <c r="K123" s="46" t="s">
        <v>11</v>
      </c>
      <c r="L123" s="13"/>
      <c r="M123" s="13"/>
      <c r="N123" s="47"/>
      <c r="P123" s="161" t="s">
        <v>11</v>
      </c>
      <c r="Q123" s="162">
        <f>C123+H123</f>
        <v>0</v>
      </c>
    </row>
    <row r="124" spans="1:17" ht="28.8" outlineLevel="1" x14ac:dyDescent="0.3">
      <c r="A124" s="38" t="s">
        <v>12</v>
      </c>
      <c r="B124" s="32"/>
      <c r="C124" s="32"/>
      <c r="D124" s="39"/>
      <c r="F124" s="38" t="s">
        <v>12</v>
      </c>
      <c r="G124" s="32"/>
      <c r="H124" s="32"/>
      <c r="I124" s="39"/>
      <c r="K124" s="46" t="s">
        <v>12</v>
      </c>
      <c r="L124" s="13"/>
      <c r="M124" s="13"/>
      <c r="N124" s="47"/>
      <c r="P124" s="161" t="s">
        <v>12</v>
      </c>
      <c r="Q124" s="162"/>
    </row>
    <row r="125" spans="1:17" outlineLevel="1" x14ac:dyDescent="0.3">
      <c r="A125" s="38" t="s">
        <v>13</v>
      </c>
      <c r="B125" s="32"/>
      <c r="C125" s="32">
        <f>C90+B131</f>
        <v>280</v>
      </c>
      <c r="D125" s="39"/>
      <c r="F125" s="38" t="s">
        <v>13</v>
      </c>
      <c r="G125" s="32"/>
      <c r="H125" s="32">
        <f>G131+H90</f>
        <v>-100</v>
      </c>
      <c r="I125" s="39"/>
      <c r="K125" s="46" t="s">
        <v>13</v>
      </c>
      <c r="L125" s="13"/>
      <c r="M125" s="13">
        <f>L134+M90</f>
        <v>-36</v>
      </c>
      <c r="N125" s="47"/>
      <c r="P125" s="161" t="s">
        <v>13</v>
      </c>
      <c r="Q125" s="162">
        <f>C125+H125+M125</f>
        <v>144</v>
      </c>
    </row>
    <row r="126" spans="1:17" ht="15" outlineLevel="1" thickBot="1" x14ac:dyDescent="0.35">
      <c r="A126" s="55" t="s">
        <v>8</v>
      </c>
      <c r="B126" s="56"/>
      <c r="C126" s="56">
        <f>SUM(C123:C125)</f>
        <v>280</v>
      </c>
      <c r="D126" s="42"/>
      <c r="F126" s="55" t="s">
        <v>8</v>
      </c>
      <c r="G126" s="41"/>
      <c r="H126" s="56">
        <f>SUM(H123:H125)</f>
        <v>-100</v>
      </c>
      <c r="I126" s="42"/>
      <c r="K126" s="52" t="s">
        <v>8</v>
      </c>
      <c r="L126" s="49"/>
      <c r="M126" s="53">
        <f>SUM(M123:M125)</f>
        <v>-36</v>
      </c>
      <c r="N126" s="50"/>
      <c r="P126" s="165" t="s">
        <v>8</v>
      </c>
      <c r="Q126" s="166">
        <f>SUM(Q123:Q125)</f>
        <v>144</v>
      </c>
    </row>
    <row r="127" spans="1:17" ht="15" thickBot="1" x14ac:dyDescent="0.35"/>
    <row r="128" spans="1:17" ht="31.8" customHeight="1" x14ac:dyDescent="0.3">
      <c r="A128" s="35" t="s">
        <v>57</v>
      </c>
      <c r="B128" s="36"/>
      <c r="C128" s="36"/>
      <c r="D128" s="37"/>
      <c r="F128" s="35" t="s">
        <v>57</v>
      </c>
      <c r="G128" s="36"/>
      <c r="H128" s="36"/>
      <c r="I128" s="37"/>
      <c r="K128" s="43" t="s">
        <v>57</v>
      </c>
      <c r="L128" s="44"/>
      <c r="M128" s="44"/>
      <c r="N128" s="45"/>
      <c r="P128" s="167" t="s">
        <v>40</v>
      </c>
      <c r="Q128" s="168"/>
    </row>
    <row r="129" spans="1:20" outlineLevel="1" x14ac:dyDescent="0.3">
      <c r="A129" s="38" t="s">
        <v>28</v>
      </c>
      <c r="B129" s="32">
        <f>D103+D104</f>
        <v>310</v>
      </c>
      <c r="C129" s="32"/>
      <c r="D129" s="39"/>
      <c r="F129" s="38" t="s">
        <v>28</v>
      </c>
      <c r="G129" s="32">
        <f>I103</f>
        <v>70</v>
      </c>
      <c r="H129" s="32"/>
      <c r="I129" s="39"/>
      <c r="K129" s="46" t="s">
        <v>28</v>
      </c>
      <c r="L129" s="13"/>
      <c r="M129" s="13"/>
      <c r="N129" s="47"/>
      <c r="P129" s="169" t="s">
        <v>28</v>
      </c>
      <c r="Q129" s="170">
        <f>B129+G129</f>
        <v>380</v>
      </c>
    </row>
    <row r="130" spans="1:20" outlineLevel="1" x14ac:dyDescent="0.3">
      <c r="A130" s="38" t="s">
        <v>17</v>
      </c>
      <c r="B130" s="32">
        <f>-D107</f>
        <v>-220</v>
      </c>
      <c r="C130" s="32"/>
      <c r="D130" s="39"/>
      <c r="F130" s="38" t="s">
        <v>17</v>
      </c>
      <c r="G130" s="32">
        <f>-(I107-I105)</f>
        <v>-70</v>
      </c>
      <c r="H130" s="32"/>
      <c r="I130" s="39"/>
      <c r="K130" s="46" t="s">
        <v>17</v>
      </c>
      <c r="L130" s="13"/>
      <c r="M130" s="13"/>
      <c r="N130" s="47"/>
      <c r="P130" s="169" t="s">
        <v>17</v>
      </c>
      <c r="Q130" s="170">
        <f>B130+G130</f>
        <v>-290</v>
      </c>
    </row>
    <row r="131" spans="1:20" outlineLevel="1" x14ac:dyDescent="0.3">
      <c r="A131" s="38" t="s">
        <v>41</v>
      </c>
      <c r="B131" s="32">
        <f>B129+B130</f>
        <v>90</v>
      </c>
      <c r="C131" s="32"/>
      <c r="D131" s="39"/>
      <c r="F131" s="38" t="s">
        <v>41</v>
      </c>
      <c r="G131" s="32">
        <f>G129+G130</f>
        <v>0</v>
      </c>
      <c r="H131" s="32"/>
      <c r="I131" s="39"/>
      <c r="K131" s="46" t="s">
        <v>41</v>
      </c>
      <c r="L131" s="13"/>
      <c r="M131" s="13"/>
      <c r="N131" s="47"/>
      <c r="P131" s="169" t="s">
        <v>41</v>
      </c>
      <c r="Q131" s="170">
        <f>Q129+Q130</f>
        <v>90</v>
      </c>
    </row>
    <row r="132" spans="1:20" ht="28.8" outlineLevel="1" x14ac:dyDescent="0.3">
      <c r="A132" s="38" t="s">
        <v>78</v>
      </c>
      <c r="B132" s="32"/>
      <c r="C132" s="32"/>
      <c r="D132" s="39"/>
      <c r="F132" s="38" t="s">
        <v>78</v>
      </c>
      <c r="G132" s="32"/>
      <c r="H132" s="32"/>
      <c r="I132" s="39"/>
      <c r="K132" s="46" t="s">
        <v>78</v>
      </c>
      <c r="L132" s="13">
        <f>N107-N104</f>
        <v>87</v>
      </c>
      <c r="M132" s="13"/>
      <c r="N132" s="47"/>
      <c r="P132" s="169" t="s">
        <v>78</v>
      </c>
      <c r="Q132" s="170">
        <f>L132</f>
        <v>87</v>
      </c>
    </row>
    <row r="133" spans="1:20" ht="28.8" outlineLevel="1" x14ac:dyDescent="0.3">
      <c r="A133" s="38" t="s">
        <v>71</v>
      </c>
      <c r="B133" s="32"/>
      <c r="C133" s="32"/>
      <c r="D133" s="39"/>
      <c r="F133" s="38" t="s">
        <v>71</v>
      </c>
      <c r="G133" s="32"/>
      <c r="H133" s="32"/>
      <c r="I133" s="39"/>
      <c r="K133" s="46" t="s">
        <v>71</v>
      </c>
      <c r="L133" s="13">
        <f>-(N103+N105)</f>
        <v>-108</v>
      </c>
      <c r="M133" s="13"/>
      <c r="N133" s="47"/>
      <c r="P133" s="169" t="s">
        <v>71</v>
      </c>
      <c r="Q133" s="170">
        <f>L133</f>
        <v>-108</v>
      </c>
    </row>
    <row r="134" spans="1:20" ht="28.8" outlineLevel="1" x14ac:dyDescent="0.3">
      <c r="A134" s="38" t="s">
        <v>42</v>
      </c>
      <c r="B134" s="32"/>
      <c r="C134" s="32"/>
      <c r="D134" s="39"/>
      <c r="F134" s="38" t="s">
        <v>42</v>
      </c>
      <c r="G134" s="32"/>
      <c r="H134" s="32"/>
      <c r="I134" s="39"/>
      <c r="K134" s="46" t="s">
        <v>42</v>
      </c>
      <c r="L134" s="13">
        <f>L132+L133</f>
        <v>-21</v>
      </c>
      <c r="M134" s="13"/>
      <c r="N134" s="47"/>
      <c r="P134" s="169" t="s">
        <v>42</v>
      </c>
      <c r="Q134" s="170">
        <f>Q132+Q133</f>
        <v>-21</v>
      </c>
    </row>
    <row r="135" spans="1:20" ht="15" outlineLevel="1" thickBot="1" x14ac:dyDescent="0.35">
      <c r="A135" s="40" t="s">
        <v>43</v>
      </c>
      <c r="B135" s="41"/>
      <c r="C135" s="41"/>
      <c r="D135" s="42"/>
      <c r="F135" s="40" t="s">
        <v>43</v>
      </c>
      <c r="G135" s="41"/>
      <c r="H135" s="41"/>
      <c r="I135" s="42"/>
      <c r="K135" s="48" t="s">
        <v>43</v>
      </c>
      <c r="L135" s="49"/>
      <c r="M135" s="49"/>
      <c r="N135" s="50"/>
      <c r="P135" s="171" t="s">
        <v>43</v>
      </c>
      <c r="Q135" s="172">
        <f>Q131+Q134</f>
        <v>69</v>
      </c>
    </row>
    <row r="136" spans="1:20" ht="15" thickBot="1" x14ac:dyDescent="0.35"/>
    <row r="137" spans="1:20" x14ac:dyDescent="0.3">
      <c r="P137" s="5" t="s">
        <v>40</v>
      </c>
      <c r="Q137" s="6" t="s">
        <v>72</v>
      </c>
      <c r="R137" s="6" t="s">
        <v>73</v>
      </c>
      <c r="S137" s="6" t="s">
        <v>74</v>
      </c>
      <c r="T137" s="7" t="s">
        <v>75</v>
      </c>
    </row>
    <row r="138" spans="1:20" x14ac:dyDescent="0.3">
      <c r="P138" s="8" t="s">
        <v>28</v>
      </c>
      <c r="Q138" s="3">
        <f>Q56</f>
        <v>370</v>
      </c>
      <c r="R138" s="3">
        <f>Q94</f>
        <v>360</v>
      </c>
      <c r="S138" s="3">
        <f>Q129</f>
        <v>380</v>
      </c>
      <c r="T138" s="9">
        <f>SUM(Q138:S138)</f>
        <v>1110</v>
      </c>
    </row>
    <row r="139" spans="1:20" x14ac:dyDescent="0.3">
      <c r="P139" s="8" t="s">
        <v>17</v>
      </c>
      <c r="Q139" s="3">
        <f t="shared" ref="Q139:Q144" si="4">Q57</f>
        <v>-360</v>
      </c>
      <c r="R139" s="3">
        <f t="shared" ref="R139:R144" si="5">Q95</f>
        <v>-280</v>
      </c>
      <c r="S139" s="3">
        <f t="shared" ref="S139:S144" si="6">Q130</f>
        <v>-290</v>
      </c>
      <c r="T139" s="9">
        <f t="shared" ref="T139:T144" si="7">SUM(Q139:S139)</f>
        <v>-930</v>
      </c>
    </row>
    <row r="140" spans="1:20" x14ac:dyDescent="0.3">
      <c r="P140" s="173" t="s">
        <v>41</v>
      </c>
      <c r="Q140" s="4">
        <f t="shared" si="4"/>
        <v>10</v>
      </c>
      <c r="R140" s="4">
        <f t="shared" si="5"/>
        <v>80</v>
      </c>
      <c r="S140" s="4">
        <f t="shared" si="6"/>
        <v>90</v>
      </c>
      <c r="T140" s="9">
        <f t="shared" si="7"/>
        <v>180</v>
      </c>
    </row>
    <row r="141" spans="1:20" x14ac:dyDescent="0.3">
      <c r="P141" s="8" t="s">
        <v>78</v>
      </c>
      <c r="Q141" s="3">
        <f t="shared" si="4"/>
        <v>108</v>
      </c>
      <c r="R141" s="3">
        <f t="shared" si="5"/>
        <v>84</v>
      </c>
      <c r="S141" s="3">
        <f t="shared" si="6"/>
        <v>87</v>
      </c>
      <c r="T141" s="9">
        <f t="shared" si="7"/>
        <v>279</v>
      </c>
    </row>
    <row r="142" spans="1:20" x14ac:dyDescent="0.3">
      <c r="P142" s="8" t="s">
        <v>71</v>
      </c>
      <c r="Q142" s="3">
        <f t="shared" si="4"/>
        <v>-105</v>
      </c>
      <c r="R142" s="3">
        <f t="shared" si="5"/>
        <v>-102</v>
      </c>
      <c r="S142" s="3">
        <f t="shared" si="6"/>
        <v>-108</v>
      </c>
      <c r="T142" s="9">
        <f t="shared" si="7"/>
        <v>-315</v>
      </c>
    </row>
    <row r="143" spans="1:20" ht="28.8" x14ac:dyDescent="0.3">
      <c r="P143" s="173" t="s">
        <v>42</v>
      </c>
      <c r="Q143" s="4">
        <f t="shared" si="4"/>
        <v>3</v>
      </c>
      <c r="R143" s="4">
        <f t="shared" si="5"/>
        <v>-18</v>
      </c>
      <c r="S143" s="4">
        <f t="shared" si="6"/>
        <v>-21</v>
      </c>
      <c r="T143" s="9">
        <f t="shared" si="7"/>
        <v>-36</v>
      </c>
    </row>
    <row r="144" spans="1:20" ht="15" thickBot="1" x14ac:dyDescent="0.35">
      <c r="P144" s="174" t="s">
        <v>43</v>
      </c>
      <c r="Q144" s="10">
        <f t="shared" si="4"/>
        <v>13</v>
      </c>
      <c r="R144" s="10">
        <f t="shared" si="5"/>
        <v>62</v>
      </c>
      <c r="S144" s="10">
        <f t="shared" si="6"/>
        <v>69</v>
      </c>
      <c r="T144" s="11">
        <f t="shared" si="7"/>
        <v>144</v>
      </c>
    </row>
  </sheetData>
  <mergeCells count="19">
    <mergeCell ref="V95:W95"/>
    <mergeCell ref="V96:W96"/>
    <mergeCell ref="V98:W98"/>
    <mergeCell ref="V97:W97"/>
    <mergeCell ref="V90:W90"/>
    <mergeCell ref="V91:W91"/>
    <mergeCell ref="V92:W92"/>
    <mergeCell ref="V93:W93"/>
    <mergeCell ref="V94:W94"/>
    <mergeCell ref="V85:W85"/>
    <mergeCell ref="V86:W86"/>
    <mergeCell ref="V87:W87"/>
    <mergeCell ref="V88:W88"/>
    <mergeCell ref="V89:W89"/>
    <mergeCell ref="A3:D3"/>
    <mergeCell ref="F3:I3"/>
    <mergeCell ref="K3:N3"/>
    <mergeCell ref="F1:I1"/>
    <mergeCell ref="V84:W84"/>
  </mergeCells>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44"/>
  <sheetViews>
    <sheetView topLeftCell="A7" zoomScale="89" zoomScaleNormal="89" workbookViewId="0">
      <selection activeCell="M112" sqref="M112"/>
    </sheetView>
  </sheetViews>
  <sheetFormatPr defaultRowHeight="14.4" outlineLevelRow="1" outlineLevelCol="2" x14ac:dyDescent="0.3"/>
  <cols>
    <col min="1" max="1" width="33.77734375" style="1" customWidth="1" outlineLevel="1"/>
    <col min="2" max="2" width="14.21875" customWidth="1" outlineLevel="1"/>
    <col min="3" max="3" width="13.5546875" customWidth="1" outlineLevel="1"/>
    <col min="4" max="4" width="8.88671875" customWidth="1" outlineLevel="1"/>
    <col min="5" max="5" width="1.6640625" customWidth="1"/>
    <col min="6" max="6" width="33.109375" customWidth="1" outlineLevel="1"/>
    <col min="7" max="7" width="15.6640625" customWidth="1" outlineLevel="1"/>
    <col min="8" max="8" width="13.5546875" customWidth="1" outlineLevel="1"/>
    <col min="9" max="9" width="8.88671875" customWidth="1" outlineLevel="1"/>
    <col min="10" max="10" width="1.88671875" customWidth="1"/>
    <col min="11" max="11" width="36.77734375" customWidth="1"/>
    <col min="12" max="12" width="15.88671875" customWidth="1"/>
    <col min="13" max="13" width="16.5546875" customWidth="1"/>
    <col min="14" max="14" width="11.33203125" customWidth="1"/>
    <col min="15" max="15" width="5.6640625" customWidth="1"/>
    <col min="16" max="16" width="40.6640625" customWidth="1" outlineLevel="2"/>
    <col min="17" max="20" width="8.88671875" customWidth="1" outlineLevel="2"/>
    <col min="21" max="21" width="3" customWidth="1"/>
    <col min="22" max="22" width="67.77734375" customWidth="1"/>
    <col min="23" max="23" width="10.6640625" bestFit="1" customWidth="1"/>
    <col min="24" max="24" width="8.5546875" customWidth="1"/>
    <col min="25" max="25" width="9" customWidth="1"/>
    <col min="26" max="26" width="24.5546875" bestFit="1" customWidth="1"/>
  </cols>
  <sheetData>
    <row r="1" spans="1:14" x14ac:dyDescent="0.3">
      <c r="F1" s="212" t="s">
        <v>54</v>
      </c>
      <c r="G1" s="212"/>
      <c r="H1" s="212"/>
      <c r="I1" s="212"/>
    </row>
    <row r="2" spans="1:14" ht="15" thickBot="1" x14ac:dyDescent="0.35"/>
    <row r="3" spans="1:14" ht="15" thickBot="1" x14ac:dyDescent="0.35">
      <c r="A3" s="209" t="s">
        <v>18</v>
      </c>
      <c r="B3" s="210"/>
      <c r="C3" s="210"/>
      <c r="D3" s="211"/>
      <c r="F3" s="209" t="s">
        <v>19</v>
      </c>
      <c r="G3" s="210"/>
      <c r="H3" s="210"/>
      <c r="I3" s="211"/>
      <c r="K3" s="209" t="s">
        <v>53</v>
      </c>
      <c r="L3" s="210"/>
      <c r="M3" s="210"/>
      <c r="N3" s="211"/>
    </row>
    <row r="4" spans="1:14" x14ac:dyDescent="0.3">
      <c r="A4" s="120" t="s">
        <v>2</v>
      </c>
      <c r="B4" s="121"/>
      <c r="C4" s="121"/>
      <c r="D4" s="122"/>
      <c r="F4" s="120" t="s">
        <v>2</v>
      </c>
      <c r="G4" s="121"/>
      <c r="H4" s="121"/>
      <c r="I4" s="122"/>
      <c r="K4" s="120" t="s">
        <v>2</v>
      </c>
      <c r="L4" s="121"/>
      <c r="M4" s="121"/>
      <c r="N4" s="122"/>
    </row>
    <row r="5" spans="1:14" x14ac:dyDescent="0.3">
      <c r="A5" s="123" t="s">
        <v>15</v>
      </c>
      <c r="B5" s="23" t="s">
        <v>0</v>
      </c>
      <c r="C5" s="23" t="s">
        <v>1</v>
      </c>
      <c r="D5" s="124"/>
      <c r="F5" s="123" t="s">
        <v>15</v>
      </c>
      <c r="G5" s="23" t="s">
        <v>0</v>
      </c>
      <c r="H5" s="23" t="s">
        <v>1</v>
      </c>
      <c r="I5" s="124"/>
      <c r="K5" s="123" t="s">
        <v>15</v>
      </c>
      <c r="L5" s="23" t="s">
        <v>0</v>
      </c>
      <c r="M5" s="23" t="s">
        <v>1</v>
      </c>
      <c r="N5" s="124"/>
    </row>
    <row r="6" spans="1:14" x14ac:dyDescent="0.3">
      <c r="A6" s="123"/>
      <c r="B6" s="23"/>
      <c r="C6" s="23"/>
      <c r="D6" s="124"/>
      <c r="F6" s="123"/>
      <c r="G6" s="23"/>
      <c r="H6" s="23"/>
      <c r="I6" s="124"/>
      <c r="K6" s="131"/>
      <c r="L6" s="22"/>
      <c r="M6" s="23"/>
      <c r="N6" s="124"/>
    </row>
    <row r="7" spans="1:14" x14ac:dyDescent="0.3">
      <c r="A7" s="123"/>
      <c r="B7" s="23"/>
      <c r="C7" s="22"/>
      <c r="D7" s="124"/>
      <c r="F7" s="123"/>
      <c r="G7" s="23"/>
      <c r="H7" s="22"/>
      <c r="I7" s="124"/>
      <c r="K7" s="131"/>
      <c r="L7" s="23"/>
      <c r="M7" s="23"/>
      <c r="N7" s="124"/>
    </row>
    <row r="8" spans="1:14" ht="28.8" x14ac:dyDescent="0.3">
      <c r="A8" s="123"/>
      <c r="B8" s="23"/>
      <c r="C8" s="23"/>
      <c r="D8" s="124"/>
      <c r="F8" s="123" t="s">
        <v>16</v>
      </c>
      <c r="G8" s="23" t="s">
        <v>17</v>
      </c>
      <c r="H8" s="23" t="s">
        <v>120</v>
      </c>
      <c r="I8" s="124">
        <f>УКП_загальна!I8</f>
        <v>90</v>
      </c>
      <c r="K8" s="123" t="s">
        <v>23</v>
      </c>
      <c r="L8" s="23" t="s">
        <v>121</v>
      </c>
      <c r="M8" s="23" t="s">
        <v>80</v>
      </c>
      <c r="N8" s="124">
        <f>I8*0.3</f>
        <v>27</v>
      </c>
    </row>
    <row r="9" spans="1:14" ht="15" thickBot="1" x14ac:dyDescent="0.35">
      <c r="A9" s="132"/>
      <c r="B9" s="129"/>
      <c r="C9" s="129"/>
      <c r="D9" s="128"/>
      <c r="F9" s="132"/>
      <c r="G9" s="134"/>
      <c r="H9" s="129"/>
      <c r="I9" s="128"/>
      <c r="K9" s="132"/>
      <c r="L9" s="129"/>
      <c r="M9" s="134"/>
      <c r="N9" s="128"/>
    </row>
    <row r="10" spans="1:14" ht="15" thickBot="1" x14ac:dyDescent="0.35"/>
    <row r="11" spans="1:14" x14ac:dyDescent="0.3">
      <c r="A11" s="120"/>
      <c r="B11" s="121" t="s">
        <v>0</v>
      </c>
      <c r="C11" s="121" t="s">
        <v>1</v>
      </c>
      <c r="D11" s="122"/>
      <c r="F11" s="130"/>
      <c r="G11" s="121" t="s">
        <v>0</v>
      </c>
      <c r="H11" s="121" t="s">
        <v>1</v>
      </c>
      <c r="I11" s="122"/>
      <c r="K11" s="130"/>
      <c r="L11" s="121" t="s">
        <v>0</v>
      </c>
      <c r="M11" s="121" t="s">
        <v>1</v>
      </c>
      <c r="N11" s="122"/>
    </row>
    <row r="12" spans="1:14" ht="28.8" x14ac:dyDescent="0.3">
      <c r="A12" s="125" t="s">
        <v>14</v>
      </c>
      <c r="B12" s="23"/>
      <c r="C12" s="24">
        <f>C14+C15-B13</f>
        <v>0</v>
      </c>
      <c r="D12" s="124"/>
      <c r="F12" s="125" t="s">
        <v>14</v>
      </c>
      <c r="G12" s="23"/>
      <c r="H12" s="24">
        <f>H14+H15-G13+H16</f>
        <v>90</v>
      </c>
      <c r="I12" s="124"/>
      <c r="K12" s="125" t="s">
        <v>24</v>
      </c>
      <c r="L12" s="23">
        <f>L14+L15-M13+L16</f>
        <v>27</v>
      </c>
      <c r="M12" s="23"/>
      <c r="N12" s="124"/>
    </row>
    <row r="13" spans="1:14" outlineLevel="1" x14ac:dyDescent="0.3">
      <c r="A13" s="131" t="s">
        <v>4</v>
      </c>
      <c r="B13" s="23">
        <v>0</v>
      </c>
      <c r="C13" s="23"/>
      <c r="D13" s="124"/>
      <c r="F13" s="131" t="s">
        <v>4</v>
      </c>
      <c r="G13" s="23">
        <v>0</v>
      </c>
      <c r="H13" s="23"/>
      <c r="I13" s="124"/>
      <c r="K13" s="131" t="s">
        <v>84</v>
      </c>
      <c r="L13" s="23"/>
      <c r="M13" s="23">
        <f>N7</f>
        <v>0</v>
      </c>
      <c r="N13" s="124"/>
    </row>
    <row r="14" spans="1:14" outlineLevel="1" x14ac:dyDescent="0.3">
      <c r="A14" s="123"/>
      <c r="B14" s="23"/>
      <c r="C14" s="23"/>
      <c r="D14" s="124"/>
      <c r="F14" s="123"/>
      <c r="G14" s="23"/>
      <c r="H14" s="23"/>
      <c r="I14" s="124"/>
      <c r="K14" s="131"/>
      <c r="L14" s="23">
        <f>N6</f>
        <v>0</v>
      </c>
      <c r="M14" s="23"/>
      <c r="N14" s="124"/>
    </row>
    <row r="15" spans="1:14" outlineLevel="1" x14ac:dyDescent="0.3">
      <c r="A15" s="131"/>
      <c r="B15" s="23"/>
      <c r="C15" s="23"/>
      <c r="D15" s="124"/>
      <c r="F15" s="131"/>
      <c r="G15" s="23"/>
      <c r="H15" s="23"/>
      <c r="I15" s="124"/>
      <c r="K15" s="131"/>
      <c r="L15" s="23">
        <v>0</v>
      </c>
      <c r="M15" s="23"/>
      <c r="N15" s="124"/>
    </row>
    <row r="16" spans="1:14" ht="15" outlineLevel="1" thickBot="1" x14ac:dyDescent="0.35">
      <c r="A16" s="133"/>
      <c r="B16" s="129"/>
      <c r="C16" s="129"/>
      <c r="D16" s="128"/>
      <c r="F16" s="132" t="s">
        <v>120</v>
      </c>
      <c r="G16" s="129"/>
      <c r="H16" s="129">
        <f>I8</f>
        <v>90</v>
      </c>
      <c r="I16" s="128"/>
      <c r="K16" s="132" t="s">
        <v>121</v>
      </c>
      <c r="L16" s="129">
        <f>N8</f>
        <v>27</v>
      </c>
      <c r="M16" s="129"/>
      <c r="N16" s="128"/>
    </row>
    <row r="17" spans="1:14" ht="15" thickBot="1" x14ac:dyDescent="0.35">
      <c r="A17"/>
    </row>
    <row r="18" spans="1:14" ht="28.8" x14ac:dyDescent="0.3">
      <c r="A18" s="120" t="s">
        <v>59</v>
      </c>
      <c r="B18" s="121"/>
      <c r="C18" s="121"/>
      <c r="D18" s="122"/>
      <c r="F18" s="120" t="s">
        <v>59</v>
      </c>
      <c r="G18" s="121"/>
      <c r="H18" s="121"/>
      <c r="I18" s="122"/>
      <c r="K18" s="120" t="s">
        <v>59</v>
      </c>
      <c r="L18" s="121"/>
      <c r="M18" s="121"/>
      <c r="N18" s="122"/>
    </row>
    <row r="19" spans="1:14" ht="16.8" customHeight="1" outlineLevel="1" x14ac:dyDescent="0.3">
      <c r="A19" s="123" t="s">
        <v>7</v>
      </c>
      <c r="B19" s="23"/>
      <c r="C19" s="23"/>
      <c r="D19" s="124"/>
      <c r="F19" s="123" t="s">
        <v>7</v>
      </c>
      <c r="G19" s="23"/>
      <c r="H19" s="23"/>
      <c r="I19" s="124"/>
      <c r="K19" s="123" t="s">
        <v>7</v>
      </c>
      <c r="L19" s="23"/>
      <c r="M19" s="23"/>
      <c r="N19" s="124"/>
    </row>
    <row r="20" spans="1:14" outlineLevel="1" x14ac:dyDescent="0.3">
      <c r="A20" s="123" t="s">
        <v>9</v>
      </c>
      <c r="B20" s="23"/>
      <c r="C20" s="23"/>
      <c r="D20" s="124"/>
      <c r="F20" s="123" t="s">
        <v>9</v>
      </c>
      <c r="G20" s="23"/>
      <c r="H20" s="23"/>
      <c r="I20" s="124"/>
      <c r="K20" s="123" t="s">
        <v>9</v>
      </c>
      <c r="L20" s="23"/>
      <c r="M20" s="23"/>
      <c r="N20" s="124"/>
    </row>
    <row r="21" spans="1:14" ht="28.8" outlineLevel="1" x14ac:dyDescent="0.3">
      <c r="A21" s="123" t="s">
        <v>10</v>
      </c>
      <c r="B21" s="23"/>
      <c r="C21" s="23"/>
      <c r="D21" s="124"/>
      <c r="F21" s="123" t="s">
        <v>10</v>
      </c>
      <c r="G21" s="23"/>
      <c r="H21" s="23"/>
      <c r="I21" s="124"/>
      <c r="K21" s="123" t="s">
        <v>10</v>
      </c>
      <c r="L21" s="23">
        <f>L12</f>
        <v>27</v>
      </c>
      <c r="M21" s="23"/>
      <c r="N21" s="124"/>
    </row>
    <row r="22" spans="1:14" outlineLevel="1" x14ac:dyDescent="0.3">
      <c r="A22" s="125" t="s">
        <v>8</v>
      </c>
      <c r="B22" s="24">
        <f>SUM(B19:B21)</f>
        <v>0</v>
      </c>
      <c r="C22" s="24"/>
      <c r="D22" s="124"/>
      <c r="F22" s="125" t="s">
        <v>8</v>
      </c>
      <c r="G22" s="24">
        <f>SUM(G19:G21)</f>
        <v>0</v>
      </c>
      <c r="H22" s="23"/>
      <c r="I22" s="124"/>
      <c r="K22" s="125" t="s">
        <v>8</v>
      </c>
      <c r="L22" s="24">
        <f>SUM(L19:L21)</f>
        <v>27</v>
      </c>
      <c r="M22" s="23"/>
      <c r="N22" s="124"/>
    </row>
    <row r="23" spans="1:14" ht="28.8" outlineLevel="1" x14ac:dyDescent="0.3">
      <c r="A23" s="123" t="s">
        <v>11</v>
      </c>
      <c r="B23" s="23"/>
      <c r="C23" s="23">
        <f>C12</f>
        <v>0</v>
      </c>
      <c r="D23" s="124"/>
      <c r="F23" s="123" t="s">
        <v>11</v>
      </c>
      <c r="G23" s="23"/>
      <c r="H23" s="23">
        <f>H12</f>
        <v>90</v>
      </c>
      <c r="I23" s="124"/>
      <c r="K23" s="123" t="s">
        <v>11</v>
      </c>
      <c r="L23" s="23"/>
      <c r="M23" s="23"/>
      <c r="N23" s="124"/>
    </row>
    <row r="24" spans="1:14" ht="28.8" outlineLevel="1" x14ac:dyDescent="0.3">
      <c r="A24" s="123" t="s">
        <v>12</v>
      </c>
      <c r="B24" s="23"/>
      <c r="C24" s="23"/>
      <c r="D24" s="124"/>
      <c r="F24" s="123" t="s">
        <v>12</v>
      </c>
      <c r="G24" s="23"/>
      <c r="H24" s="23"/>
      <c r="I24" s="124"/>
      <c r="K24" s="123" t="s">
        <v>12</v>
      </c>
      <c r="L24" s="23"/>
      <c r="M24" s="23"/>
      <c r="N24" s="124"/>
    </row>
    <row r="25" spans="1:14" outlineLevel="1" x14ac:dyDescent="0.3">
      <c r="A25" s="123" t="s">
        <v>13</v>
      </c>
      <c r="B25" s="23"/>
      <c r="C25" s="23">
        <v>0</v>
      </c>
      <c r="D25" s="124"/>
      <c r="F25" s="123" t="s">
        <v>13</v>
      </c>
      <c r="G25" s="23"/>
      <c r="H25" s="23">
        <f>-I8</f>
        <v>-90</v>
      </c>
      <c r="I25" s="124"/>
      <c r="K25" s="123" t="s">
        <v>13</v>
      </c>
      <c r="L25" s="23"/>
      <c r="M25" s="23">
        <f>N8</f>
        <v>27</v>
      </c>
      <c r="N25" s="124"/>
    </row>
    <row r="26" spans="1:14" ht="15" outlineLevel="1" thickBot="1" x14ac:dyDescent="0.35">
      <c r="A26" s="126" t="s">
        <v>8</v>
      </c>
      <c r="B26" s="127"/>
      <c r="C26" s="127">
        <f>SUM(C23:C25)</f>
        <v>0</v>
      </c>
      <c r="D26" s="128"/>
      <c r="F26" s="126" t="s">
        <v>8</v>
      </c>
      <c r="G26" s="129"/>
      <c r="H26" s="127">
        <f>SUM(H23:H25)</f>
        <v>0</v>
      </c>
      <c r="I26" s="128"/>
      <c r="K26" s="126" t="s">
        <v>8</v>
      </c>
      <c r="L26" s="129"/>
      <c r="M26" s="127">
        <f>SUM(M23:M25)</f>
        <v>27</v>
      </c>
      <c r="N26" s="128"/>
    </row>
    <row r="27" spans="1:14" ht="15" thickBot="1" x14ac:dyDescent="0.35"/>
    <row r="28" spans="1:14" x14ac:dyDescent="0.3">
      <c r="A28" s="92" t="s">
        <v>25</v>
      </c>
      <c r="B28" s="93" t="s">
        <v>0</v>
      </c>
      <c r="C28" s="93" t="s">
        <v>1</v>
      </c>
      <c r="D28" s="94"/>
      <c r="F28" s="92" t="s">
        <v>25</v>
      </c>
      <c r="G28" s="93" t="s">
        <v>0</v>
      </c>
      <c r="H28" s="93" t="s">
        <v>1</v>
      </c>
      <c r="I28" s="94"/>
      <c r="K28" s="100" t="s">
        <v>25</v>
      </c>
      <c r="L28" s="101" t="s">
        <v>0</v>
      </c>
      <c r="M28" s="101" t="s">
        <v>1</v>
      </c>
      <c r="N28" s="102"/>
    </row>
    <row r="29" spans="1:14" outlineLevel="1" x14ac:dyDescent="0.3">
      <c r="A29" s="95" t="s">
        <v>27</v>
      </c>
      <c r="B29" s="26" t="s">
        <v>7</v>
      </c>
      <c r="C29" s="26" t="s">
        <v>4</v>
      </c>
      <c r="D29" s="96">
        <v>900</v>
      </c>
      <c r="F29" s="95" t="s">
        <v>27</v>
      </c>
      <c r="G29" s="26" t="s">
        <v>7</v>
      </c>
      <c r="H29" s="26" t="s">
        <v>4</v>
      </c>
      <c r="I29" s="96">
        <v>210</v>
      </c>
      <c r="K29" s="103" t="s">
        <v>46</v>
      </c>
      <c r="L29" s="20" t="s">
        <v>84</v>
      </c>
      <c r="M29" s="20" t="s">
        <v>7</v>
      </c>
      <c r="N29" s="104">
        <v>315</v>
      </c>
    </row>
    <row r="30" spans="1:14" ht="28.8" outlineLevel="1" x14ac:dyDescent="0.3">
      <c r="A30" s="95" t="s">
        <v>122</v>
      </c>
      <c r="B30" s="26" t="s">
        <v>4</v>
      </c>
      <c r="C30" s="25" t="s">
        <v>28</v>
      </c>
      <c r="D30" s="96">
        <f>D29/3</f>
        <v>300</v>
      </c>
      <c r="F30" s="95" t="s">
        <v>26</v>
      </c>
      <c r="G30" s="26" t="s">
        <v>4</v>
      </c>
      <c r="H30" s="25" t="s">
        <v>28</v>
      </c>
      <c r="I30" s="96">
        <f>I29/3</f>
        <v>70</v>
      </c>
      <c r="K30" s="103" t="s">
        <v>123</v>
      </c>
      <c r="L30" s="19" t="s">
        <v>79</v>
      </c>
      <c r="M30" s="20" t="s">
        <v>84</v>
      </c>
      <c r="N30" s="104">
        <f>N29/3</f>
        <v>105</v>
      </c>
    </row>
    <row r="31" spans="1:14" ht="43.2" outlineLevel="1" x14ac:dyDescent="0.3">
      <c r="A31" s="95"/>
      <c r="B31" s="26"/>
      <c r="C31" s="25"/>
      <c r="D31" s="96"/>
      <c r="F31" s="95"/>
      <c r="G31" s="26"/>
      <c r="H31" s="25"/>
      <c r="I31" s="96"/>
      <c r="K31" s="103" t="s">
        <v>49</v>
      </c>
      <c r="L31" s="19" t="s">
        <v>80</v>
      </c>
      <c r="M31" s="20" t="s">
        <v>121</v>
      </c>
      <c r="N31" s="104">
        <f>N8/3</f>
        <v>9</v>
      </c>
    </row>
    <row r="32" spans="1:14" ht="28.8" outlineLevel="1" x14ac:dyDescent="0.3">
      <c r="A32" s="95"/>
      <c r="B32" s="26"/>
      <c r="C32" s="26"/>
      <c r="D32" s="96"/>
      <c r="F32" s="95" t="s">
        <v>31</v>
      </c>
      <c r="G32" s="26" t="s">
        <v>120</v>
      </c>
      <c r="H32" s="25" t="s">
        <v>17</v>
      </c>
      <c r="I32" s="96">
        <f>I8/3</f>
        <v>30</v>
      </c>
      <c r="K32" s="103"/>
      <c r="L32" s="19"/>
      <c r="M32" s="20"/>
      <c r="N32" s="104"/>
    </row>
    <row r="33" spans="1:17" outlineLevel="1" x14ac:dyDescent="0.3">
      <c r="A33" s="95"/>
      <c r="B33" s="26"/>
      <c r="C33" s="26"/>
      <c r="D33" s="96"/>
      <c r="F33" s="95"/>
      <c r="G33" s="26"/>
      <c r="H33" s="25"/>
      <c r="I33" s="96"/>
      <c r="K33" s="103"/>
      <c r="L33" s="19"/>
      <c r="M33" s="20"/>
      <c r="N33" s="104"/>
    </row>
    <row r="34" spans="1:17" ht="28.8" outlineLevel="1" x14ac:dyDescent="0.3">
      <c r="A34" s="95" t="s">
        <v>36</v>
      </c>
      <c r="B34" s="25" t="s">
        <v>17</v>
      </c>
      <c r="C34" s="26" t="s">
        <v>37</v>
      </c>
      <c r="D34" s="96">
        <f>УКП_загальна!D34</f>
        <v>200</v>
      </c>
      <c r="F34" s="95" t="s">
        <v>36</v>
      </c>
      <c r="G34" s="25" t="s">
        <v>17</v>
      </c>
      <c r="H34" s="26" t="s">
        <v>37</v>
      </c>
      <c r="I34" s="96">
        <f>УКП_загальна!I34</f>
        <v>100</v>
      </c>
      <c r="K34" s="103" t="s">
        <v>51</v>
      </c>
      <c r="L34" s="20" t="s">
        <v>87</v>
      </c>
      <c r="M34" s="19" t="s">
        <v>80</v>
      </c>
      <c r="N34" s="104">
        <f>(D34+I34)*0.3</f>
        <v>90</v>
      </c>
    </row>
    <row r="35" spans="1:17" ht="15" outlineLevel="1" thickBot="1" x14ac:dyDescent="0.35">
      <c r="A35" s="97" t="s">
        <v>38</v>
      </c>
      <c r="B35" s="98" t="s">
        <v>37</v>
      </c>
      <c r="C35" s="98" t="s">
        <v>7</v>
      </c>
      <c r="D35" s="99">
        <f>D34</f>
        <v>200</v>
      </c>
      <c r="F35" s="97" t="s">
        <v>38</v>
      </c>
      <c r="G35" s="98" t="s">
        <v>37</v>
      </c>
      <c r="H35" s="98" t="s">
        <v>7</v>
      </c>
      <c r="I35" s="99">
        <f>I34</f>
        <v>100</v>
      </c>
      <c r="K35" s="105" t="s">
        <v>52</v>
      </c>
      <c r="L35" s="106" t="s">
        <v>7</v>
      </c>
      <c r="M35" s="106" t="s">
        <v>87</v>
      </c>
      <c r="N35" s="107">
        <f>N34</f>
        <v>90</v>
      </c>
    </row>
    <row r="36" spans="1:17" x14ac:dyDescent="0.3">
      <c r="F36" s="1"/>
      <c r="N36" s="2"/>
    </row>
    <row r="37" spans="1:17" ht="15" thickBot="1" x14ac:dyDescent="0.35"/>
    <row r="38" spans="1:17" x14ac:dyDescent="0.3">
      <c r="A38" s="92"/>
      <c r="B38" s="93" t="s">
        <v>0</v>
      </c>
      <c r="C38" s="93" t="s">
        <v>1</v>
      </c>
      <c r="D38" s="94"/>
      <c r="F38" s="116"/>
      <c r="G38" s="93" t="s">
        <v>0</v>
      </c>
      <c r="H38" s="93" t="s">
        <v>1</v>
      </c>
      <c r="I38" s="94"/>
      <c r="K38" s="117"/>
      <c r="L38" s="101" t="s">
        <v>0</v>
      </c>
      <c r="M38" s="101" t="s">
        <v>1</v>
      </c>
      <c r="N38" s="102"/>
    </row>
    <row r="39" spans="1:17" ht="28.8" x14ac:dyDescent="0.3">
      <c r="A39" s="111" t="s">
        <v>14</v>
      </c>
      <c r="B39" s="26"/>
      <c r="C39" s="27">
        <f>SUM(C40:C43)</f>
        <v>600</v>
      </c>
      <c r="D39" s="96"/>
      <c r="F39" s="111" t="s">
        <v>14</v>
      </c>
      <c r="G39" s="26"/>
      <c r="H39" s="27">
        <f>SUM(H40:H43)</f>
        <v>200</v>
      </c>
      <c r="I39" s="96"/>
      <c r="K39" s="108" t="s">
        <v>24</v>
      </c>
      <c r="L39" s="20">
        <f>SUM(L40:L43)</f>
        <v>228</v>
      </c>
      <c r="M39" s="20"/>
      <c r="N39" s="104"/>
    </row>
    <row r="40" spans="1:17" outlineLevel="1" x14ac:dyDescent="0.3">
      <c r="A40" s="114" t="s">
        <v>4</v>
      </c>
      <c r="B40" s="26"/>
      <c r="C40" s="26">
        <f>D29-D30</f>
        <v>600</v>
      </c>
      <c r="D40" s="96"/>
      <c r="F40" s="114" t="s">
        <v>4</v>
      </c>
      <c r="G40" s="26"/>
      <c r="H40" s="26">
        <f>I29-I30</f>
        <v>140</v>
      </c>
      <c r="I40" s="96"/>
      <c r="K40" s="118" t="s">
        <v>84</v>
      </c>
      <c r="L40" s="20">
        <f>N29-N30</f>
        <v>210</v>
      </c>
      <c r="M40" s="20"/>
      <c r="N40" s="104"/>
    </row>
    <row r="41" spans="1:17" outlineLevel="1" x14ac:dyDescent="0.3">
      <c r="A41" s="95"/>
      <c r="B41" s="26"/>
      <c r="C41" s="26"/>
      <c r="D41" s="96"/>
      <c r="F41" s="114" t="s">
        <v>120</v>
      </c>
      <c r="G41" s="26"/>
      <c r="H41" s="26">
        <f>H16-I32</f>
        <v>60</v>
      </c>
      <c r="I41" s="96"/>
      <c r="K41" s="118"/>
      <c r="L41" s="20"/>
      <c r="M41" s="20"/>
      <c r="N41" s="104"/>
    </row>
    <row r="42" spans="1:17" outlineLevel="1" x14ac:dyDescent="0.3">
      <c r="A42" s="114"/>
      <c r="B42" s="26"/>
      <c r="C42" s="26"/>
      <c r="D42" s="96"/>
      <c r="F42" s="114"/>
      <c r="G42" s="26"/>
      <c r="H42" s="26"/>
      <c r="I42" s="96"/>
      <c r="K42" s="118"/>
      <c r="L42" s="20"/>
      <c r="M42" s="20"/>
      <c r="N42" s="104"/>
    </row>
    <row r="43" spans="1:17" ht="15" outlineLevel="1" thickBot="1" x14ac:dyDescent="0.35">
      <c r="A43" s="115" t="s">
        <v>39</v>
      </c>
      <c r="B43" s="98"/>
      <c r="C43" s="98">
        <f>D34-D35</f>
        <v>0</v>
      </c>
      <c r="D43" s="99"/>
      <c r="F43" s="115"/>
      <c r="G43" s="98"/>
      <c r="H43" s="98"/>
      <c r="I43" s="99"/>
      <c r="K43" s="119" t="s">
        <v>121</v>
      </c>
      <c r="L43" s="106">
        <f>L16-N31</f>
        <v>18</v>
      </c>
      <c r="M43" s="106"/>
      <c r="N43" s="107"/>
    </row>
    <row r="44" spans="1:17" ht="15" thickBot="1" x14ac:dyDescent="0.35"/>
    <row r="45" spans="1:17" ht="28.8" x14ac:dyDescent="0.3">
      <c r="A45" s="92" t="s">
        <v>58</v>
      </c>
      <c r="B45" s="93"/>
      <c r="C45" s="93"/>
      <c r="D45" s="94"/>
      <c r="F45" s="92" t="s">
        <v>58</v>
      </c>
      <c r="G45" s="93"/>
      <c r="H45" s="93"/>
      <c r="I45" s="94"/>
      <c r="K45" s="100" t="s">
        <v>58</v>
      </c>
      <c r="L45" s="101"/>
      <c r="M45" s="101"/>
      <c r="N45" s="102"/>
      <c r="P45" s="135" t="s">
        <v>68</v>
      </c>
      <c r="Q45" s="136"/>
    </row>
    <row r="46" spans="1:17" outlineLevel="1" x14ac:dyDescent="0.3">
      <c r="A46" s="95" t="s">
        <v>7</v>
      </c>
      <c r="B46" s="26">
        <f>D29-D35</f>
        <v>700</v>
      </c>
      <c r="C46" s="26"/>
      <c r="D46" s="96"/>
      <c r="F46" s="95" t="s">
        <v>7</v>
      </c>
      <c r="G46" s="26">
        <f>I29-I35</f>
        <v>110</v>
      </c>
      <c r="H46" s="26"/>
      <c r="I46" s="96"/>
      <c r="K46" s="103" t="s">
        <v>7</v>
      </c>
      <c r="L46" s="20">
        <f>L19+N35-N29</f>
        <v>-225</v>
      </c>
      <c r="M46" s="20"/>
      <c r="N46" s="104"/>
      <c r="P46" s="137" t="s">
        <v>7</v>
      </c>
      <c r="Q46" s="138">
        <f>B46+G46+L46</f>
        <v>585</v>
      </c>
    </row>
    <row r="47" spans="1:17" outlineLevel="1" x14ac:dyDescent="0.3">
      <c r="A47" s="95" t="s">
        <v>9</v>
      </c>
      <c r="B47" s="26"/>
      <c r="C47" s="26"/>
      <c r="D47" s="96"/>
      <c r="F47" s="95" t="s">
        <v>9</v>
      </c>
      <c r="G47" s="26"/>
      <c r="H47" s="26"/>
      <c r="I47" s="96"/>
      <c r="K47" s="103" t="s">
        <v>9</v>
      </c>
      <c r="L47" s="20"/>
      <c r="M47" s="20"/>
      <c r="N47" s="104"/>
      <c r="P47" s="137" t="s">
        <v>9</v>
      </c>
      <c r="Q47" s="138"/>
    </row>
    <row r="48" spans="1:17" ht="28.8" outlineLevel="1" x14ac:dyDescent="0.3">
      <c r="A48" s="95" t="s">
        <v>10</v>
      </c>
      <c r="B48" s="26"/>
      <c r="C48" s="26"/>
      <c r="D48" s="96"/>
      <c r="F48" s="95" t="s">
        <v>10</v>
      </c>
      <c r="G48" s="26"/>
      <c r="H48" s="26"/>
      <c r="I48" s="96"/>
      <c r="K48" s="103" t="s">
        <v>10</v>
      </c>
      <c r="L48" s="20">
        <f>L39</f>
        <v>228</v>
      </c>
      <c r="M48" s="20"/>
      <c r="N48" s="104"/>
      <c r="P48" s="137" t="s">
        <v>10</v>
      </c>
      <c r="Q48" s="138">
        <f>L48</f>
        <v>228</v>
      </c>
    </row>
    <row r="49" spans="1:17" outlineLevel="1" x14ac:dyDescent="0.3">
      <c r="A49" s="111" t="s">
        <v>8</v>
      </c>
      <c r="B49" s="27">
        <f>SUM(B46:B48)</f>
        <v>700</v>
      </c>
      <c r="C49" s="27"/>
      <c r="D49" s="96"/>
      <c r="F49" s="111" t="s">
        <v>8</v>
      </c>
      <c r="G49" s="27">
        <f>SUM(G46:G48)</f>
        <v>110</v>
      </c>
      <c r="H49" s="26"/>
      <c r="I49" s="96"/>
      <c r="K49" s="108" t="s">
        <v>8</v>
      </c>
      <c r="L49" s="21">
        <f>SUM(L46:L48)</f>
        <v>3</v>
      </c>
      <c r="M49" s="20"/>
      <c r="N49" s="104"/>
      <c r="P49" s="139" t="s">
        <v>8</v>
      </c>
      <c r="Q49" s="140">
        <f>SUM(Q46:Q48)</f>
        <v>813</v>
      </c>
    </row>
    <row r="50" spans="1:17" ht="28.8" outlineLevel="1" x14ac:dyDescent="0.3">
      <c r="A50" s="95" t="s">
        <v>11</v>
      </c>
      <c r="B50" s="26"/>
      <c r="C50" s="26">
        <f>C39</f>
        <v>600</v>
      </c>
      <c r="D50" s="96"/>
      <c r="F50" s="95" t="s">
        <v>11</v>
      </c>
      <c r="G50" s="26"/>
      <c r="H50" s="26">
        <f>H39</f>
        <v>200</v>
      </c>
      <c r="I50" s="96"/>
      <c r="K50" s="103" t="s">
        <v>11</v>
      </c>
      <c r="L50" s="20"/>
      <c r="M50" s="20"/>
      <c r="N50" s="104"/>
      <c r="P50" s="137" t="s">
        <v>11</v>
      </c>
      <c r="Q50" s="138">
        <f>C50+H50</f>
        <v>800</v>
      </c>
    </row>
    <row r="51" spans="1:17" ht="28.8" outlineLevel="1" x14ac:dyDescent="0.3">
      <c r="A51" s="95" t="s">
        <v>12</v>
      </c>
      <c r="B51" s="26"/>
      <c r="C51" s="26"/>
      <c r="D51" s="96"/>
      <c r="F51" s="95" t="s">
        <v>12</v>
      </c>
      <c r="G51" s="26"/>
      <c r="H51" s="26"/>
      <c r="I51" s="96"/>
      <c r="K51" s="103" t="s">
        <v>12</v>
      </c>
      <c r="L51" s="20"/>
      <c r="M51" s="20"/>
      <c r="N51" s="104"/>
      <c r="P51" s="137" t="s">
        <v>12</v>
      </c>
      <c r="Q51" s="138"/>
    </row>
    <row r="52" spans="1:17" outlineLevel="1" x14ac:dyDescent="0.3">
      <c r="A52" s="95" t="s">
        <v>13</v>
      </c>
      <c r="B52" s="26"/>
      <c r="C52" s="26">
        <f>B58</f>
        <v>100</v>
      </c>
      <c r="D52" s="96"/>
      <c r="F52" s="95" t="s">
        <v>13</v>
      </c>
      <c r="G52" s="26"/>
      <c r="H52" s="26">
        <f>G58</f>
        <v>-90</v>
      </c>
      <c r="I52" s="96"/>
      <c r="K52" s="103" t="s">
        <v>13</v>
      </c>
      <c r="L52" s="20"/>
      <c r="M52" s="20">
        <f>L61</f>
        <v>3</v>
      </c>
      <c r="N52" s="104"/>
      <c r="P52" s="137" t="s">
        <v>13</v>
      </c>
      <c r="Q52" s="138">
        <f>C52+H52+M52</f>
        <v>13</v>
      </c>
    </row>
    <row r="53" spans="1:17" ht="15" outlineLevel="1" thickBot="1" x14ac:dyDescent="0.35">
      <c r="A53" s="112" t="s">
        <v>8</v>
      </c>
      <c r="B53" s="113"/>
      <c r="C53" s="113">
        <f>SUM(C50:C52)</f>
        <v>700</v>
      </c>
      <c r="D53" s="99"/>
      <c r="F53" s="112" t="s">
        <v>8</v>
      </c>
      <c r="G53" s="98"/>
      <c r="H53" s="113">
        <f>SUM(H50:H52)</f>
        <v>110</v>
      </c>
      <c r="I53" s="99"/>
      <c r="K53" s="109" t="s">
        <v>8</v>
      </c>
      <c r="L53" s="106"/>
      <c r="M53" s="110">
        <f>SUM(M50:M52)</f>
        <v>3</v>
      </c>
      <c r="N53" s="107"/>
      <c r="P53" s="141" t="s">
        <v>8</v>
      </c>
      <c r="Q53" s="142">
        <f>SUM(Q50:Q52)</f>
        <v>813</v>
      </c>
    </row>
    <row r="54" spans="1:17" ht="15" thickBot="1" x14ac:dyDescent="0.35"/>
    <row r="55" spans="1:17" x14ac:dyDescent="0.3">
      <c r="A55" s="92" t="s">
        <v>57</v>
      </c>
      <c r="B55" s="93"/>
      <c r="C55" s="93"/>
      <c r="D55" s="94"/>
      <c r="F55" s="92" t="s">
        <v>57</v>
      </c>
      <c r="G55" s="93"/>
      <c r="H55" s="93"/>
      <c r="I55" s="94"/>
      <c r="K55" s="100" t="s">
        <v>57</v>
      </c>
      <c r="L55" s="101"/>
      <c r="M55" s="101"/>
      <c r="N55" s="102"/>
      <c r="P55" s="135" t="s">
        <v>40</v>
      </c>
      <c r="Q55" s="136"/>
    </row>
    <row r="56" spans="1:17" outlineLevel="1" x14ac:dyDescent="0.3">
      <c r="A56" s="95" t="s">
        <v>28</v>
      </c>
      <c r="B56" s="26">
        <f>D30+D31</f>
        <v>300</v>
      </c>
      <c r="C56" s="26"/>
      <c r="D56" s="96"/>
      <c r="F56" s="95" t="s">
        <v>28</v>
      </c>
      <c r="G56" s="26">
        <f>I30</f>
        <v>70</v>
      </c>
      <c r="H56" s="26"/>
      <c r="I56" s="96"/>
      <c r="K56" s="103" t="s">
        <v>28</v>
      </c>
      <c r="L56" s="20"/>
      <c r="M56" s="20"/>
      <c r="N56" s="104"/>
      <c r="P56" s="137" t="s">
        <v>28</v>
      </c>
      <c r="Q56" s="138">
        <f>B56+G56</f>
        <v>370</v>
      </c>
    </row>
    <row r="57" spans="1:17" outlineLevel="1" x14ac:dyDescent="0.3">
      <c r="A57" s="95" t="s">
        <v>17</v>
      </c>
      <c r="B57" s="26">
        <f>-D34</f>
        <v>-200</v>
      </c>
      <c r="C57" s="26"/>
      <c r="D57" s="96"/>
      <c r="F57" s="95" t="s">
        <v>17</v>
      </c>
      <c r="G57" s="26">
        <f>-(I8+I34-I32)</f>
        <v>-160</v>
      </c>
      <c r="H57" s="26"/>
      <c r="I57" s="96"/>
      <c r="K57" s="103" t="s">
        <v>17</v>
      </c>
      <c r="L57" s="20"/>
      <c r="M57" s="20"/>
      <c r="N57" s="104"/>
      <c r="P57" s="137" t="s">
        <v>17</v>
      </c>
      <c r="Q57" s="138">
        <f>B57+G57</f>
        <v>-360</v>
      </c>
    </row>
    <row r="58" spans="1:17" outlineLevel="1" x14ac:dyDescent="0.3">
      <c r="A58" s="95" t="s">
        <v>41</v>
      </c>
      <c r="B58" s="26">
        <f>B56+B57</f>
        <v>100</v>
      </c>
      <c r="C58" s="26"/>
      <c r="D58" s="96"/>
      <c r="F58" s="95" t="s">
        <v>41</v>
      </c>
      <c r="G58" s="26">
        <f>G56+G57</f>
        <v>-90</v>
      </c>
      <c r="H58" s="26"/>
      <c r="I58" s="96"/>
      <c r="K58" s="103" t="s">
        <v>41</v>
      </c>
      <c r="L58" s="20"/>
      <c r="M58" s="20"/>
      <c r="N58" s="104"/>
      <c r="P58" s="137" t="s">
        <v>41</v>
      </c>
      <c r="Q58" s="138">
        <f>Q56+Q57</f>
        <v>10</v>
      </c>
    </row>
    <row r="59" spans="1:17" ht="28.8" outlineLevel="1" x14ac:dyDescent="0.3">
      <c r="A59" s="95" t="s">
        <v>78</v>
      </c>
      <c r="B59" s="26"/>
      <c r="C59" s="26"/>
      <c r="D59" s="96"/>
      <c r="F59" s="95" t="s">
        <v>78</v>
      </c>
      <c r="G59" s="26"/>
      <c r="H59" s="26"/>
      <c r="I59" s="96"/>
      <c r="K59" s="103" t="s">
        <v>78</v>
      </c>
      <c r="L59" s="20">
        <f>N8+N34-N31</f>
        <v>108</v>
      </c>
      <c r="M59" s="20"/>
      <c r="N59" s="104"/>
      <c r="P59" s="137" t="s">
        <v>78</v>
      </c>
      <c r="Q59" s="138">
        <f>L59</f>
        <v>108</v>
      </c>
    </row>
    <row r="60" spans="1:17" ht="28.8" outlineLevel="1" x14ac:dyDescent="0.3">
      <c r="A60" s="95" t="s">
        <v>71</v>
      </c>
      <c r="B60" s="26"/>
      <c r="C60" s="26"/>
      <c r="D60" s="96"/>
      <c r="F60" s="95" t="s">
        <v>71</v>
      </c>
      <c r="G60" s="26"/>
      <c r="H60" s="26"/>
      <c r="I60" s="96"/>
      <c r="K60" s="103" t="s">
        <v>71</v>
      </c>
      <c r="L60" s="20">
        <f>-(N30)</f>
        <v>-105</v>
      </c>
      <c r="M60" s="20"/>
      <c r="N60" s="104"/>
      <c r="P60" s="137" t="s">
        <v>71</v>
      </c>
      <c r="Q60" s="138">
        <f>L60</f>
        <v>-105</v>
      </c>
    </row>
    <row r="61" spans="1:17" ht="28.8" outlineLevel="1" x14ac:dyDescent="0.3">
      <c r="A61" s="95" t="s">
        <v>42</v>
      </c>
      <c r="B61" s="26"/>
      <c r="C61" s="26"/>
      <c r="D61" s="96"/>
      <c r="F61" s="95" t="s">
        <v>42</v>
      </c>
      <c r="G61" s="26"/>
      <c r="H61" s="26"/>
      <c r="I61" s="96"/>
      <c r="K61" s="103" t="s">
        <v>42</v>
      </c>
      <c r="L61" s="20">
        <f>L59+L60</f>
        <v>3</v>
      </c>
      <c r="M61" s="20"/>
      <c r="N61" s="104"/>
      <c r="P61" s="137" t="s">
        <v>42</v>
      </c>
      <c r="Q61" s="138">
        <f>Q59+Q60</f>
        <v>3</v>
      </c>
    </row>
    <row r="62" spans="1:17" ht="15" outlineLevel="1" thickBot="1" x14ac:dyDescent="0.35">
      <c r="A62" s="97" t="s">
        <v>43</v>
      </c>
      <c r="B62" s="98"/>
      <c r="C62" s="98"/>
      <c r="D62" s="99"/>
      <c r="F62" s="97" t="s">
        <v>43</v>
      </c>
      <c r="G62" s="98"/>
      <c r="H62" s="98"/>
      <c r="I62" s="99"/>
      <c r="K62" s="105" t="s">
        <v>43</v>
      </c>
      <c r="L62" s="106"/>
      <c r="M62" s="106"/>
      <c r="N62" s="107"/>
      <c r="P62" s="143" t="s">
        <v>43</v>
      </c>
      <c r="Q62" s="144">
        <f>Q58+Q61</f>
        <v>13</v>
      </c>
    </row>
    <row r="64" spans="1:17" ht="15" thickBot="1" x14ac:dyDescent="0.35"/>
    <row r="65" spans="1:14" x14ac:dyDescent="0.3">
      <c r="A65" s="64" t="s">
        <v>60</v>
      </c>
      <c r="B65" s="65" t="s">
        <v>0</v>
      </c>
      <c r="C65" s="65" t="s">
        <v>1</v>
      </c>
      <c r="D65" s="66"/>
      <c r="F65" s="64" t="s">
        <v>60</v>
      </c>
      <c r="G65" s="65" t="s">
        <v>0</v>
      </c>
      <c r="H65" s="65" t="s">
        <v>1</v>
      </c>
      <c r="I65" s="66"/>
      <c r="K65" s="72" t="s">
        <v>60</v>
      </c>
      <c r="L65" s="73" t="s">
        <v>0</v>
      </c>
      <c r="M65" s="73" t="s">
        <v>1</v>
      </c>
      <c r="N65" s="74"/>
    </row>
    <row r="66" spans="1:14" ht="28.8" outlineLevel="1" x14ac:dyDescent="0.3">
      <c r="A66" s="67" t="s">
        <v>122</v>
      </c>
      <c r="B66" s="28" t="s">
        <v>22</v>
      </c>
      <c r="C66" s="28" t="s">
        <v>28</v>
      </c>
      <c r="D66" s="68">
        <f>C40/2</f>
        <v>300</v>
      </c>
      <c r="F66" s="67" t="s">
        <v>122</v>
      </c>
      <c r="G66" s="28" t="s">
        <v>22</v>
      </c>
      <c r="H66" s="28" t="s">
        <v>28</v>
      </c>
      <c r="I66" s="68">
        <f>H40/2</f>
        <v>70</v>
      </c>
      <c r="K66" s="75" t="s">
        <v>123</v>
      </c>
      <c r="L66" s="15" t="s">
        <v>79</v>
      </c>
      <c r="M66" s="15" t="s">
        <v>84</v>
      </c>
      <c r="N66" s="76">
        <f>L40/2</f>
        <v>105</v>
      </c>
    </row>
    <row r="67" spans="1:14" ht="43.2" outlineLevel="1" x14ac:dyDescent="0.3">
      <c r="A67" s="67"/>
      <c r="B67" s="29"/>
      <c r="C67" s="28"/>
      <c r="D67" s="68"/>
      <c r="F67" s="67"/>
      <c r="G67" s="28"/>
      <c r="H67" s="29"/>
      <c r="I67" s="68"/>
      <c r="K67" s="75" t="s">
        <v>49</v>
      </c>
      <c r="L67" s="15" t="s">
        <v>80</v>
      </c>
      <c r="M67" s="15" t="s">
        <v>121</v>
      </c>
      <c r="N67" s="76">
        <f>L43/2</f>
        <v>9</v>
      </c>
    </row>
    <row r="68" spans="1:14" outlineLevel="1" x14ac:dyDescent="0.3">
      <c r="A68" s="67"/>
      <c r="B68" s="29"/>
      <c r="C68" s="29"/>
      <c r="D68" s="68"/>
      <c r="F68" s="67"/>
      <c r="G68" s="28"/>
      <c r="H68" s="29"/>
      <c r="I68" s="68"/>
      <c r="K68" s="75"/>
      <c r="L68" s="15"/>
      <c r="M68" s="16"/>
      <c r="N68" s="76"/>
    </row>
    <row r="69" spans="1:14" ht="28.8" outlineLevel="1" x14ac:dyDescent="0.3">
      <c r="A69" s="67"/>
      <c r="B69" s="29"/>
      <c r="C69" s="29" t="s">
        <v>56</v>
      </c>
      <c r="D69" s="68"/>
      <c r="F69" s="67" t="s">
        <v>31</v>
      </c>
      <c r="G69" s="28" t="s">
        <v>120</v>
      </c>
      <c r="H69" s="28" t="s">
        <v>17</v>
      </c>
      <c r="I69" s="68">
        <f>H41/2</f>
        <v>30</v>
      </c>
      <c r="K69" s="75"/>
      <c r="L69" s="15"/>
      <c r="M69" s="16"/>
      <c r="N69" s="76"/>
    </row>
    <row r="70" spans="1:14" outlineLevel="1" x14ac:dyDescent="0.3">
      <c r="A70" s="67"/>
      <c r="B70" s="29"/>
      <c r="C70" s="28"/>
      <c r="D70" s="68"/>
      <c r="F70" s="67"/>
      <c r="G70" s="29"/>
      <c r="H70" s="28"/>
      <c r="I70" s="68"/>
      <c r="K70" s="75"/>
      <c r="L70" s="15"/>
      <c r="M70" s="16"/>
      <c r="N70" s="76"/>
    </row>
    <row r="71" spans="1:14" ht="43.2" outlineLevel="1" x14ac:dyDescent="0.3">
      <c r="A71" s="67"/>
      <c r="B71" s="29"/>
      <c r="C71" s="29"/>
      <c r="D71" s="68"/>
      <c r="F71" s="67" t="s">
        <v>61</v>
      </c>
      <c r="G71" s="28" t="s">
        <v>17</v>
      </c>
      <c r="H71" s="28" t="s">
        <v>120</v>
      </c>
      <c r="I71" s="68">
        <v>10</v>
      </c>
      <c r="K71" s="75" t="s">
        <v>81</v>
      </c>
      <c r="L71" s="15" t="s">
        <v>121</v>
      </c>
      <c r="M71" s="18" t="s">
        <v>80</v>
      </c>
      <c r="N71" s="76">
        <f>I71*0.3</f>
        <v>3</v>
      </c>
    </row>
    <row r="72" spans="1:14" outlineLevel="1" x14ac:dyDescent="0.3">
      <c r="A72" s="67"/>
      <c r="B72" s="29"/>
      <c r="C72" s="29"/>
      <c r="D72" s="68"/>
      <c r="F72" s="67"/>
      <c r="G72" s="28"/>
      <c r="H72" s="29"/>
      <c r="I72" s="68"/>
      <c r="K72" s="75"/>
      <c r="L72" s="16"/>
      <c r="M72" s="15"/>
      <c r="N72" s="76"/>
    </row>
    <row r="73" spans="1:14" ht="28.8" outlineLevel="1" x14ac:dyDescent="0.3">
      <c r="A73" s="67" t="s">
        <v>36</v>
      </c>
      <c r="B73" s="28" t="s">
        <v>17</v>
      </c>
      <c r="C73" s="29" t="s">
        <v>37</v>
      </c>
      <c r="D73" s="68">
        <f>УКП_загальна!D73</f>
        <v>200</v>
      </c>
      <c r="F73" s="67" t="s">
        <v>36</v>
      </c>
      <c r="G73" s="28" t="s">
        <v>17</v>
      </c>
      <c r="H73" s="29" t="s">
        <v>37</v>
      </c>
      <c r="I73" s="68">
        <f>УКП_загальна!I73</f>
        <v>100</v>
      </c>
      <c r="K73" s="75" t="s">
        <v>51</v>
      </c>
      <c r="L73" s="16" t="s">
        <v>37</v>
      </c>
      <c r="M73" s="15" t="s">
        <v>80</v>
      </c>
      <c r="N73" s="76">
        <f>(D73+I73)*0.3</f>
        <v>90</v>
      </c>
    </row>
    <row r="74" spans="1:14" ht="15" outlineLevel="1" thickBot="1" x14ac:dyDescent="0.35">
      <c r="A74" s="69" t="s">
        <v>38</v>
      </c>
      <c r="B74" s="70" t="s">
        <v>37</v>
      </c>
      <c r="C74" s="70" t="s">
        <v>7</v>
      </c>
      <c r="D74" s="71">
        <f>D73</f>
        <v>200</v>
      </c>
      <c r="F74" s="69" t="s">
        <v>38</v>
      </c>
      <c r="G74" s="70" t="s">
        <v>37</v>
      </c>
      <c r="H74" s="70" t="s">
        <v>7</v>
      </c>
      <c r="I74" s="71">
        <f>I73</f>
        <v>100</v>
      </c>
      <c r="K74" s="77" t="s">
        <v>52</v>
      </c>
      <c r="L74" s="78" t="s">
        <v>7</v>
      </c>
      <c r="M74" s="78" t="s">
        <v>37</v>
      </c>
      <c r="N74" s="79">
        <f>N73</f>
        <v>90</v>
      </c>
    </row>
    <row r="75" spans="1:14" ht="15" thickBot="1" x14ac:dyDescent="0.35"/>
    <row r="76" spans="1:14" x14ac:dyDescent="0.3">
      <c r="A76" s="64"/>
      <c r="B76" s="65" t="s">
        <v>0</v>
      </c>
      <c r="C76" s="65" t="s">
        <v>1</v>
      </c>
      <c r="D76" s="66"/>
      <c r="F76" s="88"/>
      <c r="G76" s="65" t="s">
        <v>0</v>
      </c>
      <c r="H76" s="65" t="s">
        <v>1</v>
      </c>
      <c r="I76" s="66"/>
      <c r="K76" s="89"/>
      <c r="L76" s="73" t="s">
        <v>0</v>
      </c>
      <c r="M76" s="73" t="s">
        <v>1</v>
      </c>
      <c r="N76" s="74"/>
    </row>
    <row r="77" spans="1:14" ht="28.8" x14ac:dyDescent="0.3">
      <c r="A77" s="83" t="s">
        <v>14</v>
      </c>
      <c r="B77" s="29"/>
      <c r="C77" s="30">
        <f>SUM(C78:C81)</f>
        <v>300</v>
      </c>
      <c r="D77" s="68"/>
      <c r="F77" s="83" t="s">
        <v>14</v>
      </c>
      <c r="G77" s="29"/>
      <c r="H77" s="30">
        <f>SUM(H78:H80)</f>
        <v>110</v>
      </c>
      <c r="I77" s="68"/>
      <c r="K77" s="80" t="s">
        <v>24</v>
      </c>
      <c r="L77" s="16">
        <f>SUM(L78:L81)</f>
        <v>117</v>
      </c>
      <c r="M77" s="16"/>
      <c r="N77" s="76"/>
    </row>
    <row r="78" spans="1:14" outlineLevel="1" x14ac:dyDescent="0.3">
      <c r="A78" s="86" t="s">
        <v>4</v>
      </c>
      <c r="B78" s="29"/>
      <c r="C78" s="29">
        <f>C40-D66</f>
        <v>300</v>
      </c>
      <c r="D78" s="68"/>
      <c r="F78" s="86" t="s">
        <v>4</v>
      </c>
      <c r="G78" s="29"/>
      <c r="H78" s="29">
        <f>H40-I66</f>
        <v>70</v>
      </c>
      <c r="I78" s="68"/>
      <c r="K78" s="90" t="s">
        <v>85</v>
      </c>
      <c r="L78" s="16">
        <f>L40-N66</f>
        <v>105</v>
      </c>
      <c r="M78" s="16"/>
      <c r="N78" s="76"/>
    </row>
    <row r="79" spans="1:14" outlineLevel="1" x14ac:dyDescent="0.3">
      <c r="A79" s="67"/>
      <c r="B79" s="29"/>
      <c r="C79" s="29"/>
      <c r="D79" s="68"/>
      <c r="F79" s="67" t="s">
        <v>120</v>
      </c>
      <c r="G79" s="29"/>
      <c r="H79" s="29">
        <f>H41-I69+I71</f>
        <v>40</v>
      </c>
      <c r="I79" s="68"/>
      <c r="K79" s="90"/>
      <c r="L79" s="16"/>
      <c r="M79" s="16"/>
      <c r="N79" s="76"/>
    </row>
    <row r="80" spans="1:14" outlineLevel="1" x14ac:dyDescent="0.3">
      <c r="A80" s="86"/>
      <c r="B80" s="29"/>
      <c r="C80" s="29"/>
      <c r="D80" s="68"/>
      <c r="F80" s="86" t="s">
        <v>39</v>
      </c>
      <c r="G80" s="29"/>
      <c r="H80" s="29">
        <f>I73-I74</f>
        <v>0</v>
      </c>
      <c r="I80" s="68"/>
      <c r="K80" s="90"/>
      <c r="L80" s="16"/>
      <c r="M80" s="16"/>
      <c r="N80" s="76"/>
    </row>
    <row r="81" spans="1:26" ht="15" outlineLevel="1" thickBot="1" x14ac:dyDescent="0.35">
      <c r="A81" s="87" t="s">
        <v>39</v>
      </c>
      <c r="B81" s="70"/>
      <c r="C81" s="70">
        <f>D73-D74</f>
        <v>0</v>
      </c>
      <c r="D81" s="71"/>
      <c r="F81" s="87"/>
      <c r="G81" s="70"/>
      <c r="H81" s="70"/>
      <c r="I81" s="71"/>
      <c r="K81" s="91" t="s">
        <v>121</v>
      </c>
      <c r="L81" s="78">
        <f>L43-N67+N71</f>
        <v>12</v>
      </c>
      <c r="M81" s="78"/>
      <c r="N81" s="79"/>
    </row>
    <row r="82" spans="1:26" ht="15" thickBot="1" x14ac:dyDescent="0.35"/>
    <row r="83" spans="1:26" ht="29.4" thickBot="1" x14ac:dyDescent="0.35">
      <c r="A83" s="64" t="s">
        <v>67</v>
      </c>
      <c r="B83" s="65"/>
      <c r="C83" s="65"/>
      <c r="D83" s="66"/>
      <c r="F83" s="64" t="s">
        <v>67</v>
      </c>
      <c r="G83" s="65"/>
      <c r="H83" s="65"/>
      <c r="I83" s="66"/>
      <c r="K83" s="72" t="s">
        <v>67</v>
      </c>
      <c r="L83" s="73"/>
      <c r="M83" s="73"/>
      <c r="N83" s="74"/>
      <c r="P83" s="145" t="s">
        <v>69</v>
      </c>
      <c r="Q83" s="146"/>
      <c r="V83" s="175"/>
      <c r="W83" s="190" t="s">
        <v>106</v>
      </c>
      <c r="X83" s="190" t="s">
        <v>34</v>
      </c>
      <c r="Y83" s="190" t="s">
        <v>39</v>
      </c>
      <c r="Z83" s="176" t="s">
        <v>103</v>
      </c>
    </row>
    <row r="84" spans="1:26" ht="29.4" outlineLevel="1" thickTop="1" thickBot="1" x14ac:dyDescent="0.35">
      <c r="A84" s="67" t="s">
        <v>7</v>
      </c>
      <c r="B84" s="29">
        <f>B46-D74</f>
        <v>500</v>
      </c>
      <c r="C84" s="29"/>
      <c r="D84" s="68"/>
      <c r="F84" s="67" t="s">
        <v>7</v>
      </c>
      <c r="G84" s="29">
        <f>G46-I74</f>
        <v>10</v>
      </c>
      <c r="H84" s="29"/>
      <c r="I84" s="68"/>
      <c r="K84" s="75" t="s">
        <v>7</v>
      </c>
      <c r="L84" s="16">
        <f>L46+N74</f>
        <v>-135</v>
      </c>
      <c r="M84" s="16"/>
      <c r="N84" s="76"/>
      <c r="P84" s="147" t="s">
        <v>7</v>
      </c>
      <c r="Q84" s="148">
        <f>B84+G84+L84</f>
        <v>375</v>
      </c>
      <c r="V84" s="177" t="s">
        <v>104</v>
      </c>
      <c r="W84" s="191">
        <f>L39-L43</f>
        <v>210</v>
      </c>
      <c r="X84" s="191">
        <f>L43</f>
        <v>18</v>
      </c>
      <c r="Y84" s="191">
        <v>0</v>
      </c>
      <c r="Z84" s="191">
        <f>SUM(W84:Y84)</f>
        <v>228</v>
      </c>
    </row>
    <row r="85" spans="1:26" ht="23.4" outlineLevel="1" thickBot="1" x14ac:dyDescent="0.45">
      <c r="A85" s="67" t="s">
        <v>9</v>
      </c>
      <c r="B85" s="29"/>
      <c r="C85" s="29"/>
      <c r="D85" s="68"/>
      <c r="F85" s="67" t="s">
        <v>9</v>
      </c>
      <c r="G85" s="29"/>
      <c r="H85" s="29"/>
      <c r="I85" s="68"/>
      <c r="K85" s="75" t="s">
        <v>9</v>
      </c>
      <c r="L85" s="16"/>
      <c r="M85" s="16"/>
      <c r="N85" s="76"/>
      <c r="P85" s="147" t="s">
        <v>9</v>
      </c>
      <c r="Q85" s="148"/>
      <c r="V85" s="192" t="s">
        <v>107</v>
      </c>
      <c r="W85" s="193"/>
      <c r="X85" s="194"/>
      <c r="Y85" s="193">
        <f>N73</f>
        <v>90</v>
      </c>
      <c r="Z85" s="193">
        <f>SUM(W85:Y85)</f>
        <v>90</v>
      </c>
    </row>
    <row r="86" spans="1:26" ht="31.8" customHeight="1" outlineLevel="1" thickBot="1" x14ac:dyDescent="0.35">
      <c r="A86" s="67" t="s">
        <v>10</v>
      </c>
      <c r="B86" s="29"/>
      <c r="C86" s="29"/>
      <c r="D86" s="68"/>
      <c r="F86" s="67" t="s">
        <v>10</v>
      </c>
      <c r="G86" s="29"/>
      <c r="H86" s="29"/>
      <c r="I86" s="68"/>
      <c r="K86" s="75" t="s">
        <v>10</v>
      </c>
      <c r="L86" s="16">
        <f>L77</f>
        <v>117</v>
      </c>
      <c r="M86" s="16"/>
      <c r="N86" s="76"/>
      <c r="P86" s="147" t="s">
        <v>10</v>
      </c>
      <c r="Q86" s="148">
        <f>L86</f>
        <v>117</v>
      </c>
      <c r="V86" s="195" t="s">
        <v>108</v>
      </c>
      <c r="W86" s="196">
        <f>SUM(W87:W90)</f>
        <v>-105</v>
      </c>
      <c r="X86" s="196">
        <f t="shared" ref="X86:Y86" si="0">SUM(X87:X90)</f>
        <v>-6</v>
      </c>
      <c r="Y86" s="196">
        <f t="shared" si="0"/>
        <v>0</v>
      </c>
      <c r="Z86" s="196">
        <f>SUM(W86:Y86)</f>
        <v>-111</v>
      </c>
    </row>
    <row r="87" spans="1:26" ht="15" outlineLevel="1" thickBot="1" x14ac:dyDescent="0.35">
      <c r="A87" s="83" t="s">
        <v>8</v>
      </c>
      <c r="B87" s="30">
        <f>SUM(B84:B86)</f>
        <v>500</v>
      </c>
      <c r="C87" s="30"/>
      <c r="D87" s="68"/>
      <c r="F87" s="83" t="s">
        <v>8</v>
      </c>
      <c r="G87" s="30">
        <f>SUM(G84:G86)</f>
        <v>10</v>
      </c>
      <c r="H87" s="29"/>
      <c r="I87" s="68"/>
      <c r="K87" s="80" t="s">
        <v>8</v>
      </c>
      <c r="L87" s="17">
        <f>SUM(L84:L86)</f>
        <v>-18</v>
      </c>
      <c r="M87" s="16"/>
      <c r="N87" s="76"/>
      <c r="P87" s="149" t="s">
        <v>8</v>
      </c>
      <c r="Q87" s="150">
        <f>SUM(Q84:Q86)</f>
        <v>492</v>
      </c>
      <c r="V87" s="197" t="s">
        <v>109</v>
      </c>
      <c r="W87" s="193">
        <f>-(N66+N70)</f>
        <v>-105</v>
      </c>
      <c r="X87" s="198"/>
      <c r="Y87" s="198"/>
      <c r="Z87" s="198">
        <f t="shared" ref="Z87:Z97" si="1">SUM(W87:Y87)</f>
        <v>-105</v>
      </c>
    </row>
    <row r="88" spans="1:26" ht="37.799999999999997" customHeight="1" outlineLevel="1" thickBot="1" x14ac:dyDescent="0.45">
      <c r="A88" s="67" t="s">
        <v>11</v>
      </c>
      <c r="B88" s="29"/>
      <c r="C88" s="29">
        <f>C77</f>
        <v>300</v>
      </c>
      <c r="D88" s="68"/>
      <c r="F88" s="67" t="s">
        <v>11</v>
      </c>
      <c r="G88" s="29"/>
      <c r="H88" s="29">
        <f>H77</f>
        <v>110</v>
      </c>
      <c r="I88" s="68"/>
      <c r="K88" s="75" t="s">
        <v>11</v>
      </c>
      <c r="L88" s="16"/>
      <c r="M88" s="16"/>
      <c r="N88" s="76"/>
      <c r="P88" s="147" t="s">
        <v>11</v>
      </c>
      <c r="Q88" s="148">
        <f>C88+H88</f>
        <v>410</v>
      </c>
      <c r="V88" s="199" t="s">
        <v>110</v>
      </c>
      <c r="W88" s="200"/>
      <c r="X88" s="200"/>
      <c r="Y88" s="200"/>
      <c r="Z88" s="201">
        <f t="shared" si="1"/>
        <v>0</v>
      </c>
    </row>
    <row r="89" spans="1:26" ht="20.399999999999999" customHeight="1" outlineLevel="1" thickBot="1" x14ac:dyDescent="0.45">
      <c r="A89" s="67" t="s">
        <v>12</v>
      </c>
      <c r="B89" s="29"/>
      <c r="C89" s="29"/>
      <c r="D89" s="68"/>
      <c r="F89" s="67" t="s">
        <v>12</v>
      </c>
      <c r="G89" s="29"/>
      <c r="H89" s="29"/>
      <c r="I89" s="68"/>
      <c r="K89" s="75" t="s">
        <v>12</v>
      </c>
      <c r="L89" s="16"/>
      <c r="M89" s="16"/>
      <c r="N89" s="76"/>
      <c r="P89" s="147" t="s">
        <v>12</v>
      </c>
      <c r="Q89" s="148"/>
      <c r="V89" s="197" t="s">
        <v>111</v>
      </c>
      <c r="W89" s="194"/>
      <c r="X89" s="194"/>
      <c r="Y89" s="194"/>
      <c r="Z89" s="198">
        <f t="shared" si="1"/>
        <v>0</v>
      </c>
    </row>
    <row r="90" spans="1:26" ht="30.6" outlineLevel="1" thickBot="1" x14ac:dyDescent="0.45">
      <c r="A90" s="67" t="s">
        <v>13</v>
      </c>
      <c r="B90" s="29"/>
      <c r="C90" s="29">
        <f>C52+B96</f>
        <v>200</v>
      </c>
      <c r="D90" s="68"/>
      <c r="F90" s="67" t="s">
        <v>13</v>
      </c>
      <c r="G90" s="29"/>
      <c r="H90" s="29">
        <f>H52+G96</f>
        <v>-100</v>
      </c>
      <c r="I90" s="68"/>
      <c r="K90" s="75" t="s">
        <v>13</v>
      </c>
      <c r="L90" s="16"/>
      <c r="M90" s="16">
        <f>M52+L99</f>
        <v>-18</v>
      </c>
      <c r="N90" s="76"/>
      <c r="P90" s="147" t="s">
        <v>13</v>
      </c>
      <c r="Q90" s="148">
        <f>C90+H90+M90</f>
        <v>82</v>
      </c>
      <c r="V90" s="199" t="s">
        <v>112</v>
      </c>
      <c r="W90" s="200"/>
      <c r="X90" s="201">
        <f>-N67+N71</f>
        <v>-6</v>
      </c>
      <c r="Y90" s="200"/>
      <c r="Z90" s="201">
        <f t="shared" si="1"/>
        <v>-6</v>
      </c>
    </row>
    <row r="91" spans="1:26" ht="23.4" outlineLevel="1" thickBot="1" x14ac:dyDescent="0.45">
      <c r="A91" s="84" t="s">
        <v>8</v>
      </c>
      <c r="B91" s="85"/>
      <c r="C91" s="85">
        <f>SUM(C88:C90)</f>
        <v>500</v>
      </c>
      <c r="D91" s="71"/>
      <c r="F91" s="84" t="s">
        <v>8</v>
      </c>
      <c r="G91" s="70"/>
      <c r="H91" s="85">
        <f>SUM(H88:H90)</f>
        <v>10</v>
      </c>
      <c r="I91" s="71"/>
      <c r="K91" s="81" t="s">
        <v>8</v>
      </c>
      <c r="L91" s="78"/>
      <c r="M91" s="82">
        <f>SUM(M88:M90)</f>
        <v>-18</v>
      </c>
      <c r="N91" s="79"/>
      <c r="P91" s="151" t="s">
        <v>8</v>
      </c>
      <c r="Q91" s="152">
        <f>SUM(Q88:Q90)</f>
        <v>492</v>
      </c>
      <c r="V91" s="192" t="s">
        <v>113</v>
      </c>
      <c r="W91" s="194"/>
      <c r="X91" s="194"/>
      <c r="Y91" s="194"/>
      <c r="Z91" s="202">
        <f t="shared" si="1"/>
        <v>0</v>
      </c>
    </row>
    <row r="92" spans="1:26" ht="15" thickBot="1" x14ac:dyDescent="0.35">
      <c r="V92" s="195" t="s">
        <v>114</v>
      </c>
      <c r="W92" s="196">
        <f>SUM(W93:W95)</f>
        <v>0</v>
      </c>
      <c r="X92" s="196">
        <f t="shared" ref="X92:Y92" si="2">SUM(X93:X95)</f>
        <v>0</v>
      </c>
      <c r="Y92" s="196">
        <f t="shared" si="2"/>
        <v>-90</v>
      </c>
      <c r="Z92" s="196">
        <f t="shared" si="1"/>
        <v>-90</v>
      </c>
    </row>
    <row r="93" spans="1:26" ht="19.8" customHeight="1" thickBot="1" x14ac:dyDescent="0.45">
      <c r="A93" s="64" t="s">
        <v>57</v>
      </c>
      <c r="B93" s="65"/>
      <c r="C93" s="65"/>
      <c r="D93" s="66"/>
      <c r="F93" s="64" t="s">
        <v>57</v>
      </c>
      <c r="G93" s="65"/>
      <c r="H93" s="65"/>
      <c r="I93" s="66"/>
      <c r="K93" s="72" t="s">
        <v>57</v>
      </c>
      <c r="L93" s="73"/>
      <c r="M93" s="73"/>
      <c r="N93" s="74"/>
      <c r="P93" s="153" t="s">
        <v>40</v>
      </c>
      <c r="Q93" s="154"/>
      <c r="V93" s="197" t="s">
        <v>115</v>
      </c>
      <c r="W93" s="194"/>
      <c r="X93" s="194"/>
      <c r="Y93" s="194"/>
      <c r="Z93" s="198">
        <f t="shared" si="1"/>
        <v>0</v>
      </c>
    </row>
    <row r="94" spans="1:26" ht="16.8" customHeight="1" outlineLevel="1" thickBot="1" x14ac:dyDescent="0.45">
      <c r="A94" s="67" t="s">
        <v>28</v>
      </c>
      <c r="B94" s="29">
        <f>D70+D66</f>
        <v>300</v>
      </c>
      <c r="C94" s="29"/>
      <c r="D94" s="68"/>
      <c r="F94" s="67" t="s">
        <v>28</v>
      </c>
      <c r="G94" s="29">
        <f>I66</f>
        <v>70</v>
      </c>
      <c r="H94" s="29"/>
      <c r="I94" s="68"/>
      <c r="K94" s="75" t="s">
        <v>28</v>
      </c>
      <c r="L94" s="16"/>
      <c r="M94" s="16"/>
      <c r="N94" s="76"/>
      <c r="P94" s="155" t="s">
        <v>28</v>
      </c>
      <c r="Q94" s="156">
        <f>B94+G94</f>
        <v>370</v>
      </c>
      <c r="V94" s="199" t="s">
        <v>116</v>
      </c>
      <c r="W94" s="200"/>
      <c r="X94" s="200"/>
      <c r="Y94" s="200"/>
      <c r="Z94" s="201">
        <f t="shared" si="1"/>
        <v>0</v>
      </c>
    </row>
    <row r="95" spans="1:26" ht="18.600000000000001" customHeight="1" outlineLevel="1" thickBot="1" x14ac:dyDescent="0.45">
      <c r="A95" s="67" t="s">
        <v>17</v>
      </c>
      <c r="B95" s="29">
        <f>-D73</f>
        <v>-200</v>
      </c>
      <c r="C95" s="29"/>
      <c r="D95" s="68"/>
      <c r="F95" s="67" t="s">
        <v>17</v>
      </c>
      <c r="G95" s="29">
        <f>-(I71+I73-I69)</f>
        <v>-80</v>
      </c>
      <c r="H95" s="29"/>
      <c r="I95" s="68"/>
      <c r="K95" s="75" t="s">
        <v>17</v>
      </c>
      <c r="L95" s="16"/>
      <c r="M95" s="16"/>
      <c r="N95" s="76"/>
      <c r="P95" s="155" t="s">
        <v>17</v>
      </c>
      <c r="Q95" s="156">
        <f>B95+G95</f>
        <v>-280</v>
      </c>
      <c r="V95" s="197" t="s">
        <v>117</v>
      </c>
      <c r="W95" s="194"/>
      <c r="X95" s="194"/>
      <c r="Y95" s="198">
        <f>-N74</f>
        <v>-90</v>
      </c>
      <c r="Z95" s="198">
        <f t="shared" si="1"/>
        <v>-90</v>
      </c>
    </row>
    <row r="96" spans="1:26" ht="23.4" outlineLevel="1" thickBot="1" x14ac:dyDescent="0.45">
      <c r="A96" s="67" t="s">
        <v>41</v>
      </c>
      <c r="B96" s="29">
        <f>B94+B95</f>
        <v>100</v>
      </c>
      <c r="C96" s="29"/>
      <c r="D96" s="68"/>
      <c r="F96" s="67" t="s">
        <v>41</v>
      </c>
      <c r="G96" s="29">
        <f>G94+G95</f>
        <v>-10</v>
      </c>
      <c r="H96" s="29"/>
      <c r="I96" s="68"/>
      <c r="K96" s="75" t="s">
        <v>41</v>
      </c>
      <c r="L96" s="16"/>
      <c r="M96" s="16"/>
      <c r="N96" s="76"/>
      <c r="P96" s="155" t="s">
        <v>41</v>
      </c>
      <c r="Q96" s="156">
        <f>Q94+Q95</f>
        <v>90</v>
      </c>
      <c r="V96" s="195" t="s">
        <v>118</v>
      </c>
      <c r="W96" s="196"/>
      <c r="X96" s="196"/>
      <c r="Y96" s="200"/>
      <c r="Z96" s="196">
        <f t="shared" si="1"/>
        <v>0</v>
      </c>
    </row>
    <row r="97" spans="1:26" ht="29.4" outlineLevel="1" thickBot="1" x14ac:dyDescent="0.35">
      <c r="A97" s="67" t="s">
        <v>78</v>
      </c>
      <c r="B97" s="29"/>
      <c r="C97" s="29"/>
      <c r="D97" s="68"/>
      <c r="F97" s="67" t="s">
        <v>78</v>
      </c>
      <c r="G97" s="29"/>
      <c r="H97" s="29"/>
      <c r="I97" s="68"/>
      <c r="K97" s="75" t="s">
        <v>78</v>
      </c>
      <c r="L97" s="16">
        <f>N71+N73-N67</f>
        <v>84</v>
      </c>
      <c r="M97" s="16"/>
      <c r="N97" s="76"/>
      <c r="P97" s="155" t="s">
        <v>78</v>
      </c>
      <c r="Q97" s="156">
        <f>L97</f>
        <v>84</v>
      </c>
      <c r="V97" s="204" t="s">
        <v>119</v>
      </c>
      <c r="W97" s="204"/>
      <c r="X97" s="204"/>
      <c r="Y97" s="204"/>
      <c r="Z97" s="204">
        <f t="shared" si="1"/>
        <v>0</v>
      </c>
    </row>
    <row r="98" spans="1:26" ht="30" outlineLevel="1" thickTop="1" thickBot="1" x14ac:dyDescent="0.35">
      <c r="A98" s="67" t="s">
        <v>71</v>
      </c>
      <c r="B98" s="29"/>
      <c r="C98" s="29"/>
      <c r="D98" s="68"/>
      <c r="F98" s="67" t="s">
        <v>71</v>
      </c>
      <c r="G98" s="29"/>
      <c r="H98" s="29"/>
      <c r="I98" s="68"/>
      <c r="K98" s="75" t="s">
        <v>71</v>
      </c>
      <c r="L98" s="16">
        <f>-(N66+N70)</f>
        <v>-105</v>
      </c>
      <c r="M98" s="16"/>
      <c r="N98" s="76"/>
      <c r="P98" s="155" t="s">
        <v>71</v>
      </c>
      <c r="Q98" s="156">
        <f>L98</f>
        <v>-105</v>
      </c>
      <c r="V98" s="188" t="s">
        <v>105</v>
      </c>
      <c r="W98" s="203">
        <f>L77-L81</f>
        <v>105</v>
      </c>
      <c r="X98" s="203">
        <f>L81</f>
        <v>12</v>
      </c>
      <c r="Y98" s="203">
        <v>0</v>
      </c>
      <c r="Z98" s="191">
        <f>SUM(W98:Y98)</f>
        <v>117</v>
      </c>
    </row>
    <row r="99" spans="1:26" ht="28.8" outlineLevel="1" x14ac:dyDescent="0.3">
      <c r="A99" s="67" t="s">
        <v>42</v>
      </c>
      <c r="B99" s="29"/>
      <c r="C99" s="29"/>
      <c r="D99" s="68"/>
      <c r="F99" s="67" t="s">
        <v>42</v>
      </c>
      <c r="G99" s="29"/>
      <c r="H99" s="29"/>
      <c r="I99" s="68"/>
      <c r="K99" s="75" t="s">
        <v>42</v>
      </c>
      <c r="L99" s="16">
        <f>L97+L98</f>
        <v>-21</v>
      </c>
      <c r="M99" s="16"/>
      <c r="N99" s="76"/>
      <c r="P99" s="155" t="s">
        <v>42</v>
      </c>
      <c r="Q99" s="156">
        <f>Q97+Q98</f>
        <v>-21</v>
      </c>
    </row>
    <row r="100" spans="1:26" ht="15" outlineLevel="1" thickBot="1" x14ac:dyDescent="0.35">
      <c r="A100" s="69" t="s">
        <v>43</v>
      </c>
      <c r="B100" s="70"/>
      <c r="C100" s="70"/>
      <c r="D100" s="71"/>
      <c r="F100" s="69" t="s">
        <v>43</v>
      </c>
      <c r="G100" s="70"/>
      <c r="H100" s="70"/>
      <c r="I100" s="71"/>
      <c r="K100" s="77" t="s">
        <v>43</v>
      </c>
      <c r="L100" s="78"/>
      <c r="M100" s="78"/>
      <c r="N100" s="79"/>
      <c r="P100" s="157" t="s">
        <v>43</v>
      </c>
      <c r="Q100" s="158">
        <f>Q96+Q99</f>
        <v>69</v>
      </c>
    </row>
    <row r="101" spans="1:26" ht="15" thickBot="1" x14ac:dyDescent="0.35"/>
    <row r="102" spans="1:26" x14ac:dyDescent="0.3">
      <c r="A102" s="35" t="s">
        <v>65</v>
      </c>
      <c r="B102" s="36" t="s">
        <v>0</v>
      </c>
      <c r="C102" s="36" t="s">
        <v>1</v>
      </c>
      <c r="D102" s="37"/>
      <c r="F102" s="35" t="s">
        <v>65</v>
      </c>
      <c r="G102" s="36" t="s">
        <v>0</v>
      </c>
      <c r="H102" s="36" t="s">
        <v>1</v>
      </c>
      <c r="I102" s="37"/>
      <c r="K102" s="43" t="s">
        <v>65</v>
      </c>
      <c r="L102" s="44" t="s">
        <v>0</v>
      </c>
      <c r="M102" s="44" t="s">
        <v>1</v>
      </c>
      <c r="N102" s="45"/>
    </row>
    <row r="103" spans="1:26" ht="28.8" outlineLevel="1" x14ac:dyDescent="0.3">
      <c r="A103" s="38" t="s">
        <v>26</v>
      </c>
      <c r="B103" s="31" t="s">
        <v>22</v>
      </c>
      <c r="C103" s="31" t="s">
        <v>28</v>
      </c>
      <c r="D103" s="39">
        <f>C78</f>
        <v>300</v>
      </c>
      <c r="F103" s="38" t="s">
        <v>26</v>
      </c>
      <c r="G103" s="31" t="s">
        <v>22</v>
      </c>
      <c r="H103" s="31" t="s">
        <v>28</v>
      </c>
      <c r="I103" s="39">
        <f>H78</f>
        <v>70</v>
      </c>
      <c r="K103" s="46" t="s">
        <v>123</v>
      </c>
      <c r="L103" s="12" t="s">
        <v>79</v>
      </c>
      <c r="M103" s="12" t="s">
        <v>84</v>
      </c>
      <c r="N103" s="47">
        <f>L78</f>
        <v>105</v>
      </c>
    </row>
    <row r="104" spans="1:26" ht="43.2" outlineLevel="1" x14ac:dyDescent="0.3">
      <c r="A104" s="38"/>
      <c r="B104" s="32"/>
      <c r="C104" s="31"/>
      <c r="D104" s="39"/>
      <c r="F104" s="38"/>
      <c r="G104" s="32"/>
      <c r="H104" s="31"/>
      <c r="I104" s="39"/>
      <c r="K104" s="46" t="s">
        <v>49</v>
      </c>
      <c r="L104" s="12" t="s">
        <v>80</v>
      </c>
      <c r="M104" s="12" t="s">
        <v>121</v>
      </c>
      <c r="N104" s="47">
        <f>L81</f>
        <v>12</v>
      </c>
    </row>
    <row r="105" spans="1:26" ht="28.8" outlineLevel="1" x14ac:dyDescent="0.3">
      <c r="A105" s="38"/>
      <c r="B105" s="32"/>
      <c r="C105" s="32"/>
      <c r="D105" s="39"/>
      <c r="F105" s="38" t="s">
        <v>31</v>
      </c>
      <c r="G105" s="31" t="s">
        <v>120</v>
      </c>
      <c r="H105" s="31" t="s">
        <v>17</v>
      </c>
      <c r="I105" s="39">
        <f>H79</f>
        <v>40</v>
      </c>
      <c r="K105" s="46"/>
      <c r="L105" s="12"/>
      <c r="M105" s="13"/>
      <c r="N105" s="47"/>
    </row>
    <row r="106" spans="1:26" outlineLevel="1" x14ac:dyDescent="0.3">
      <c r="A106" s="38"/>
      <c r="B106" s="32"/>
      <c r="C106" s="32"/>
      <c r="D106" s="39"/>
      <c r="F106" s="38"/>
      <c r="G106" s="32"/>
      <c r="H106" s="31"/>
      <c r="I106" s="39"/>
      <c r="K106" s="46"/>
      <c r="L106" s="12"/>
      <c r="M106" s="13"/>
      <c r="N106" s="47"/>
    </row>
    <row r="107" spans="1:26" ht="28.8" outlineLevel="1" x14ac:dyDescent="0.3">
      <c r="A107" s="38" t="s">
        <v>36</v>
      </c>
      <c r="B107" s="31" t="s">
        <v>17</v>
      </c>
      <c r="C107" s="32" t="s">
        <v>37</v>
      </c>
      <c r="D107" s="63">
        <f>УКП_загальна!D107</f>
        <v>220</v>
      </c>
      <c r="F107" s="38" t="s">
        <v>36</v>
      </c>
      <c r="G107" s="31" t="s">
        <v>17</v>
      </c>
      <c r="H107" s="32" t="s">
        <v>37</v>
      </c>
      <c r="I107" s="63">
        <f>УКП_загальна!I107</f>
        <v>110</v>
      </c>
      <c r="K107" s="46" t="s">
        <v>51</v>
      </c>
      <c r="L107" s="13" t="s">
        <v>87</v>
      </c>
      <c r="M107" s="12" t="s">
        <v>80</v>
      </c>
      <c r="N107" s="47">
        <f>(D107+I107)*0.3</f>
        <v>99</v>
      </c>
    </row>
    <row r="108" spans="1:26" ht="15" outlineLevel="1" thickBot="1" x14ac:dyDescent="0.35">
      <c r="A108" s="40" t="s">
        <v>38</v>
      </c>
      <c r="B108" s="41" t="s">
        <v>37</v>
      </c>
      <c r="C108" s="41" t="s">
        <v>7</v>
      </c>
      <c r="D108" s="42">
        <f>D107</f>
        <v>220</v>
      </c>
      <c r="F108" s="40" t="s">
        <v>38</v>
      </c>
      <c r="G108" s="41" t="s">
        <v>37</v>
      </c>
      <c r="H108" s="41" t="s">
        <v>7</v>
      </c>
      <c r="I108" s="42">
        <f>I107</f>
        <v>110</v>
      </c>
      <c r="K108" s="48" t="s">
        <v>52</v>
      </c>
      <c r="L108" s="49" t="s">
        <v>7</v>
      </c>
      <c r="M108" s="49" t="s">
        <v>87</v>
      </c>
      <c r="N108" s="50">
        <f>N107</f>
        <v>99</v>
      </c>
    </row>
    <row r="109" spans="1:26" x14ac:dyDescent="0.3">
      <c r="F109" s="1"/>
      <c r="N109" s="2"/>
    </row>
    <row r="110" spans="1:26" ht="15" thickBot="1" x14ac:dyDescent="0.35"/>
    <row r="111" spans="1:26" x14ac:dyDescent="0.3">
      <c r="A111" s="35"/>
      <c r="B111" s="36" t="s">
        <v>0</v>
      </c>
      <c r="C111" s="36" t="s">
        <v>1</v>
      </c>
      <c r="D111" s="37"/>
      <c r="F111" s="59"/>
      <c r="G111" s="36" t="s">
        <v>0</v>
      </c>
      <c r="H111" s="36" t="s">
        <v>1</v>
      </c>
      <c r="I111" s="37"/>
      <c r="K111" s="60"/>
      <c r="L111" s="44" t="s">
        <v>0</v>
      </c>
      <c r="M111" s="44" t="s">
        <v>1</v>
      </c>
      <c r="N111" s="45"/>
    </row>
    <row r="112" spans="1:26" ht="28.8" x14ac:dyDescent="0.3">
      <c r="A112" s="54" t="s">
        <v>14</v>
      </c>
      <c r="B112" s="32"/>
      <c r="C112" s="34">
        <f>SUM(C113:C116)</f>
        <v>0</v>
      </c>
      <c r="D112" s="39"/>
      <c r="F112" s="54" t="s">
        <v>14</v>
      </c>
      <c r="G112" s="32"/>
      <c r="H112" s="34">
        <f>SUM(H113:H116)</f>
        <v>0</v>
      </c>
      <c r="I112" s="39"/>
      <c r="K112" s="51" t="s">
        <v>24</v>
      </c>
      <c r="L112" s="13">
        <f>L114+L115-M113</f>
        <v>0</v>
      </c>
      <c r="M112" s="13"/>
      <c r="N112" s="47"/>
    </row>
    <row r="113" spans="1:17" outlineLevel="1" x14ac:dyDescent="0.3">
      <c r="A113" s="57" t="s">
        <v>4</v>
      </c>
      <c r="B113" s="32"/>
      <c r="C113" s="32">
        <f>C78-D103</f>
        <v>0</v>
      </c>
      <c r="D113" s="39"/>
      <c r="F113" s="57" t="s">
        <v>4</v>
      </c>
      <c r="G113" s="32"/>
      <c r="H113" s="32">
        <f>H78-I103</f>
        <v>0</v>
      </c>
      <c r="I113" s="39"/>
      <c r="K113" s="61" t="s">
        <v>85</v>
      </c>
      <c r="L113" s="13">
        <f>L78-N103</f>
        <v>0</v>
      </c>
      <c r="M113" s="13"/>
      <c r="N113" s="47"/>
    </row>
    <row r="114" spans="1:17" outlineLevel="1" x14ac:dyDescent="0.3">
      <c r="A114" s="38"/>
      <c r="B114" s="32"/>
      <c r="C114" s="32"/>
      <c r="D114" s="39"/>
      <c r="F114" s="38" t="s">
        <v>120</v>
      </c>
      <c r="G114" s="32"/>
      <c r="H114" s="32">
        <f>H79-I105</f>
        <v>0</v>
      </c>
      <c r="I114" s="39"/>
      <c r="K114" s="61"/>
      <c r="L114" s="13"/>
      <c r="M114" s="13"/>
      <c r="N114" s="47"/>
    </row>
    <row r="115" spans="1:17" outlineLevel="1" x14ac:dyDescent="0.3">
      <c r="A115" s="57"/>
      <c r="B115" s="32"/>
      <c r="C115" s="32"/>
      <c r="D115" s="39"/>
      <c r="F115" s="57" t="s">
        <v>39</v>
      </c>
      <c r="G115" s="32"/>
      <c r="H115" s="33">
        <f>H80+I107-I108</f>
        <v>0</v>
      </c>
      <c r="I115" s="39"/>
      <c r="K115" s="61"/>
      <c r="L115" s="13"/>
      <c r="M115" s="13"/>
      <c r="N115" s="47"/>
    </row>
    <row r="116" spans="1:17" ht="15" outlineLevel="1" thickBot="1" x14ac:dyDescent="0.35">
      <c r="A116" s="58" t="s">
        <v>39</v>
      </c>
      <c r="B116" s="41"/>
      <c r="C116" s="41"/>
      <c r="D116" s="42"/>
      <c r="F116" s="58"/>
      <c r="G116" s="41"/>
      <c r="H116" s="41">
        <f>H81-I106</f>
        <v>0</v>
      </c>
      <c r="I116" s="42"/>
      <c r="K116" s="62" t="s">
        <v>121</v>
      </c>
      <c r="L116" s="49">
        <f>L81-N104</f>
        <v>0</v>
      </c>
      <c r="M116" s="49"/>
      <c r="N116" s="50"/>
    </row>
    <row r="117" spans="1:17" ht="15" thickBot="1" x14ac:dyDescent="0.35"/>
    <row r="118" spans="1:17" ht="28.8" x14ac:dyDescent="0.3">
      <c r="A118" s="35" t="s">
        <v>66</v>
      </c>
      <c r="B118" s="36"/>
      <c r="C118" s="36"/>
      <c r="D118" s="37"/>
      <c r="F118" s="35" t="s">
        <v>66</v>
      </c>
      <c r="G118" s="36"/>
      <c r="H118" s="36"/>
      <c r="I118" s="37"/>
      <c r="K118" s="43" t="s">
        <v>66</v>
      </c>
      <c r="L118" s="44"/>
      <c r="M118" s="44"/>
      <c r="N118" s="45"/>
      <c r="P118" s="159" t="s">
        <v>70</v>
      </c>
      <c r="Q118" s="160"/>
    </row>
    <row r="119" spans="1:17" outlineLevel="1" x14ac:dyDescent="0.3">
      <c r="A119" s="38" t="s">
        <v>7</v>
      </c>
      <c r="B119" s="32">
        <f>B84-D108</f>
        <v>280</v>
      </c>
      <c r="C119" s="32"/>
      <c r="D119" s="39"/>
      <c r="F119" s="38" t="s">
        <v>7</v>
      </c>
      <c r="G119" s="32">
        <f>G84-I108</f>
        <v>-100</v>
      </c>
      <c r="H119" s="32"/>
      <c r="I119" s="39"/>
      <c r="K119" s="46" t="s">
        <v>7</v>
      </c>
      <c r="L119" s="13">
        <f>L84+N108</f>
        <v>-36</v>
      </c>
      <c r="M119" s="13"/>
      <c r="N119" s="47"/>
      <c r="P119" s="161" t="s">
        <v>7</v>
      </c>
      <c r="Q119" s="162">
        <f>B119+G119+L119</f>
        <v>144</v>
      </c>
    </row>
    <row r="120" spans="1:17" outlineLevel="1" x14ac:dyDescent="0.3">
      <c r="A120" s="38" t="s">
        <v>9</v>
      </c>
      <c r="B120" s="32"/>
      <c r="C120" s="32"/>
      <c r="D120" s="39"/>
      <c r="F120" s="38" t="s">
        <v>9</v>
      </c>
      <c r="G120" s="32"/>
      <c r="H120" s="32"/>
      <c r="I120" s="39"/>
      <c r="K120" s="46" t="s">
        <v>9</v>
      </c>
      <c r="L120" s="13"/>
      <c r="M120" s="13"/>
      <c r="N120" s="47"/>
      <c r="P120" s="161" t="s">
        <v>9</v>
      </c>
      <c r="Q120" s="162"/>
    </row>
    <row r="121" spans="1:17" ht="28.8" outlineLevel="1" x14ac:dyDescent="0.3">
      <c r="A121" s="38" t="s">
        <v>10</v>
      </c>
      <c r="B121" s="32"/>
      <c r="C121" s="32"/>
      <c r="D121" s="39"/>
      <c r="F121" s="38" t="s">
        <v>10</v>
      </c>
      <c r="G121" s="32"/>
      <c r="H121" s="32"/>
      <c r="I121" s="39"/>
      <c r="K121" s="46" t="s">
        <v>10</v>
      </c>
      <c r="L121" s="13">
        <f>L112</f>
        <v>0</v>
      </c>
      <c r="M121" s="13"/>
      <c r="N121" s="47"/>
      <c r="P121" s="161" t="s">
        <v>10</v>
      </c>
      <c r="Q121" s="162">
        <f>L121</f>
        <v>0</v>
      </c>
    </row>
    <row r="122" spans="1:17" outlineLevel="1" x14ac:dyDescent="0.3">
      <c r="A122" s="54" t="s">
        <v>8</v>
      </c>
      <c r="B122" s="34">
        <f>SUM(B119:B121)</f>
        <v>280</v>
      </c>
      <c r="C122" s="34"/>
      <c r="D122" s="39"/>
      <c r="F122" s="54" t="s">
        <v>8</v>
      </c>
      <c r="G122" s="34">
        <f>SUM(G119:G121)</f>
        <v>-100</v>
      </c>
      <c r="H122" s="32"/>
      <c r="I122" s="39"/>
      <c r="K122" s="51" t="s">
        <v>8</v>
      </c>
      <c r="L122" s="14">
        <f>SUM(L119:L121)</f>
        <v>-36</v>
      </c>
      <c r="M122" s="13"/>
      <c r="N122" s="47"/>
      <c r="P122" s="163" t="s">
        <v>8</v>
      </c>
      <c r="Q122" s="164">
        <f>SUM(Q119:Q121)</f>
        <v>144</v>
      </c>
    </row>
    <row r="123" spans="1:17" ht="28.8" outlineLevel="1" x14ac:dyDescent="0.3">
      <c r="A123" s="38" t="s">
        <v>11</v>
      </c>
      <c r="B123" s="32"/>
      <c r="C123" s="32">
        <f>C112</f>
        <v>0</v>
      </c>
      <c r="D123" s="39"/>
      <c r="F123" s="38" t="s">
        <v>11</v>
      </c>
      <c r="G123" s="32"/>
      <c r="H123" s="32">
        <f>H112</f>
        <v>0</v>
      </c>
      <c r="I123" s="39"/>
      <c r="K123" s="46" t="s">
        <v>11</v>
      </c>
      <c r="L123" s="13"/>
      <c r="M123" s="13"/>
      <c r="N123" s="47"/>
      <c r="P123" s="161" t="s">
        <v>11</v>
      </c>
      <c r="Q123" s="162">
        <f>C123+H123</f>
        <v>0</v>
      </c>
    </row>
    <row r="124" spans="1:17" ht="28.8" outlineLevel="1" x14ac:dyDescent="0.3">
      <c r="A124" s="38" t="s">
        <v>12</v>
      </c>
      <c r="B124" s="32"/>
      <c r="C124" s="32"/>
      <c r="D124" s="39"/>
      <c r="F124" s="38" t="s">
        <v>12</v>
      </c>
      <c r="G124" s="32"/>
      <c r="H124" s="32"/>
      <c r="I124" s="39"/>
      <c r="K124" s="46" t="s">
        <v>12</v>
      </c>
      <c r="L124" s="13"/>
      <c r="M124" s="13"/>
      <c r="N124" s="47"/>
      <c r="P124" s="161" t="s">
        <v>12</v>
      </c>
      <c r="Q124" s="162"/>
    </row>
    <row r="125" spans="1:17" outlineLevel="1" x14ac:dyDescent="0.3">
      <c r="A125" s="38" t="s">
        <v>13</v>
      </c>
      <c r="B125" s="32"/>
      <c r="C125" s="32">
        <f>C90+B131</f>
        <v>280</v>
      </c>
      <c r="D125" s="39"/>
      <c r="F125" s="38" t="s">
        <v>13</v>
      </c>
      <c r="G125" s="32"/>
      <c r="H125" s="32">
        <f>G131+H90</f>
        <v>-100</v>
      </c>
      <c r="I125" s="39"/>
      <c r="K125" s="46" t="s">
        <v>13</v>
      </c>
      <c r="L125" s="13"/>
      <c r="M125" s="13">
        <f>L134+M90</f>
        <v>-36</v>
      </c>
      <c r="N125" s="47"/>
      <c r="P125" s="161" t="s">
        <v>13</v>
      </c>
      <c r="Q125" s="162">
        <f>C125+H125+M125</f>
        <v>144</v>
      </c>
    </row>
    <row r="126" spans="1:17" ht="15" outlineLevel="1" thickBot="1" x14ac:dyDescent="0.35">
      <c r="A126" s="55" t="s">
        <v>8</v>
      </c>
      <c r="B126" s="56"/>
      <c r="C126" s="56">
        <f>SUM(C123:C125)</f>
        <v>280</v>
      </c>
      <c r="D126" s="42"/>
      <c r="F126" s="55" t="s">
        <v>8</v>
      </c>
      <c r="G126" s="41"/>
      <c r="H126" s="56">
        <f>SUM(H123:H125)</f>
        <v>-100</v>
      </c>
      <c r="I126" s="42"/>
      <c r="K126" s="52" t="s">
        <v>8</v>
      </c>
      <c r="L126" s="49"/>
      <c r="M126" s="53">
        <f>SUM(M123:M125)</f>
        <v>-36</v>
      </c>
      <c r="N126" s="50"/>
      <c r="P126" s="165" t="s">
        <v>8</v>
      </c>
      <c r="Q126" s="166">
        <f>SUM(Q123:Q125)</f>
        <v>144</v>
      </c>
    </row>
    <row r="127" spans="1:17" ht="15" thickBot="1" x14ac:dyDescent="0.35"/>
    <row r="128" spans="1:17" ht="31.8" customHeight="1" x14ac:dyDescent="0.3">
      <c r="A128" s="35" t="s">
        <v>57</v>
      </c>
      <c r="B128" s="36"/>
      <c r="C128" s="36"/>
      <c r="D128" s="37"/>
      <c r="F128" s="35" t="s">
        <v>57</v>
      </c>
      <c r="G128" s="36"/>
      <c r="H128" s="36"/>
      <c r="I128" s="37"/>
      <c r="K128" s="43" t="s">
        <v>57</v>
      </c>
      <c r="L128" s="44"/>
      <c r="M128" s="44"/>
      <c r="N128" s="45"/>
      <c r="P128" s="167" t="s">
        <v>40</v>
      </c>
      <c r="Q128" s="168"/>
    </row>
    <row r="129" spans="1:20" outlineLevel="1" x14ac:dyDescent="0.3">
      <c r="A129" s="38" t="s">
        <v>28</v>
      </c>
      <c r="B129" s="32">
        <f>D103+D104</f>
        <v>300</v>
      </c>
      <c r="C129" s="32"/>
      <c r="D129" s="39"/>
      <c r="F129" s="38" t="s">
        <v>28</v>
      </c>
      <c r="G129" s="32">
        <f>I103</f>
        <v>70</v>
      </c>
      <c r="H129" s="32"/>
      <c r="I129" s="39"/>
      <c r="K129" s="46" t="s">
        <v>28</v>
      </c>
      <c r="L129" s="13"/>
      <c r="M129" s="13"/>
      <c r="N129" s="47"/>
      <c r="P129" s="169" t="s">
        <v>28</v>
      </c>
      <c r="Q129" s="170">
        <f>B129+G129</f>
        <v>370</v>
      </c>
    </row>
    <row r="130" spans="1:20" outlineLevel="1" x14ac:dyDescent="0.3">
      <c r="A130" s="38" t="s">
        <v>17</v>
      </c>
      <c r="B130" s="32">
        <f>-D107</f>
        <v>-220</v>
      </c>
      <c r="C130" s="32"/>
      <c r="D130" s="39"/>
      <c r="F130" s="38" t="s">
        <v>17</v>
      </c>
      <c r="G130" s="32">
        <f>-(I107-I105)</f>
        <v>-70</v>
      </c>
      <c r="H130" s="32"/>
      <c r="I130" s="39"/>
      <c r="K130" s="46" t="s">
        <v>17</v>
      </c>
      <c r="L130" s="13"/>
      <c r="M130" s="13"/>
      <c r="N130" s="47"/>
      <c r="P130" s="169" t="s">
        <v>17</v>
      </c>
      <c r="Q130" s="170">
        <f>B130+G130</f>
        <v>-290</v>
      </c>
    </row>
    <row r="131" spans="1:20" outlineLevel="1" x14ac:dyDescent="0.3">
      <c r="A131" s="38" t="s">
        <v>41</v>
      </c>
      <c r="B131" s="32">
        <f>B129+B130</f>
        <v>80</v>
      </c>
      <c r="C131" s="32"/>
      <c r="D131" s="39"/>
      <c r="F131" s="38" t="s">
        <v>41</v>
      </c>
      <c r="G131" s="32">
        <f>G129+G130</f>
        <v>0</v>
      </c>
      <c r="H131" s="32"/>
      <c r="I131" s="39"/>
      <c r="K131" s="46" t="s">
        <v>41</v>
      </c>
      <c r="L131" s="13"/>
      <c r="M131" s="13"/>
      <c r="N131" s="47"/>
      <c r="P131" s="169" t="s">
        <v>41</v>
      </c>
      <c r="Q131" s="170">
        <f>Q129+Q130</f>
        <v>80</v>
      </c>
    </row>
    <row r="132" spans="1:20" ht="28.8" outlineLevel="1" x14ac:dyDescent="0.3">
      <c r="A132" s="38" t="s">
        <v>78</v>
      </c>
      <c r="B132" s="32"/>
      <c r="C132" s="32"/>
      <c r="D132" s="39"/>
      <c r="F132" s="38" t="s">
        <v>78</v>
      </c>
      <c r="G132" s="32"/>
      <c r="H132" s="32"/>
      <c r="I132" s="39"/>
      <c r="K132" s="46" t="s">
        <v>78</v>
      </c>
      <c r="L132" s="13">
        <f>N107-N104</f>
        <v>87</v>
      </c>
      <c r="M132" s="13"/>
      <c r="N132" s="47"/>
      <c r="P132" s="169" t="s">
        <v>78</v>
      </c>
      <c r="Q132" s="170">
        <f>L132</f>
        <v>87</v>
      </c>
    </row>
    <row r="133" spans="1:20" ht="28.8" outlineLevel="1" x14ac:dyDescent="0.3">
      <c r="A133" s="38" t="s">
        <v>71</v>
      </c>
      <c r="B133" s="32"/>
      <c r="C133" s="32"/>
      <c r="D133" s="39"/>
      <c r="F133" s="38" t="s">
        <v>71</v>
      </c>
      <c r="G133" s="32"/>
      <c r="H133" s="32"/>
      <c r="I133" s="39"/>
      <c r="K133" s="46" t="s">
        <v>71</v>
      </c>
      <c r="L133" s="13">
        <f>-(N103+N105)</f>
        <v>-105</v>
      </c>
      <c r="M133" s="13"/>
      <c r="N133" s="47"/>
      <c r="P133" s="169" t="s">
        <v>71</v>
      </c>
      <c r="Q133" s="170">
        <f>L133</f>
        <v>-105</v>
      </c>
    </row>
    <row r="134" spans="1:20" ht="28.8" outlineLevel="1" x14ac:dyDescent="0.3">
      <c r="A134" s="38" t="s">
        <v>42</v>
      </c>
      <c r="B134" s="32"/>
      <c r="C134" s="32"/>
      <c r="D134" s="39"/>
      <c r="F134" s="38" t="s">
        <v>42</v>
      </c>
      <c r="G134" s="32"/>
      <c r="H134" s="32"/>
      <c r="I134" s="39"/>
      <c r="K134" s="46" t="s">
        <v>42</v>
      </c>
      <c r="L134" s="13">
        <f>L132+L133</f>
        <v>-18</v>
      </c>
      <c r="M134" s="13"/>
      <c r="N134" s="47"/>
      <c r="P134" s="169" t="s">
        <v>42</v>
      </c>
      <c r="Q134" s="170">
        <f>Q132+Q133</f>
        <v>-18</v>
      </c>
    </row>
    <row r="135" spans="1:20" ht="15" outlineLevel="1" thickBot="1" x14ac:dyDescent="0.35">
      <c r="A135" s="40" t="s">
        <v>43</v>
      </c>
      <c r="B135" s="41"/>
      <c r="C135" s="41"/>
      <c r="D135" s="42"/>
      <c r="F135" s="40" t="s">
        <v>43</v>
      </c>
      <c r="G135" s="41"/>
      <c r="H135" s="41"/>
      <c r="I135" s="42"/>
      <c r="K135" s="48" t="s">
        <v>43</v>
      </c>
      <c r="L135" s="49"/>
      <c r="M135" s="49"/>
      <c r="N135" s="50"/>
      <c r="P135" s="171" t="s">
        <v>43</v>
      </c>
      <c r="Q135" s="172">
        <f>Q131+Q134</f>
        <v>62</v>
      </c>
    </row>
    <row r="136" spans="1:20" ht="15" thickBot="1" x14ac:dyDescent="0.35"/>
    <row r="137" spans="1:20" x14ac:dyDescent="0.3">
      <c r="P137" s="5" t="s">
        <v>40</v>
      </c>
      <c r="Q137" s="6" t="s">
        <v>72</v>
      </c>
      <c r="R137" s="6" t="s">
        <v>73</v>
      </c>
      <c r="S137" s="6" t="s">
        <v>74</v>
      </c>
      <c r="T137" s="7" t="s">
        <v>75</v>
      </c>
    </row>
    <row r="138" spans="1:20" x14ac:dyDescent="0.3">
      <c r="P138" s="8" t="s">
        <v>28</v>
      </c>
      <c r="Q138" s="3">
        <f>Q56</f>
        <v>370</v>
      </c>
      <c r="R138" s="3">
        <f>Q94</f>
        <v>370</v>
      </c>
      <c r="S138" s="3">
        <f>Q129</f>
        <v>370</v>
      </c>
      <c r="T138" s="9">
        <f>SUM(Q138:S138)</f>
        <v>1110</v>
      </c>
    </row>
    <row r="139" spans="1:20" x14ac:dyDescent="0.3">
      <c r="P139" s="8" t="s">
        <v>17</v>
      </c>
      <c r="Q139" s="3">
        <f t="shared" ref="Q139:Q144" si="3">Q57</f>
        <v>-360</v>
      </c>
      <c r="R139" s="3">
        <f t="shared" ref="R139:R144" si="4">Q95</f>
        <v>-280</v>
      </c>
      <c r="S139" s="3">
        <f t="shared" ref="S139:S144" si="5">Q130</f>
        <v>-290</v>
      </c>
      <c r="T139" s="9">
        <f t="shared" ref="T139:T144" si="6">SUM(Q139:S139)</f>
        <v>-930</v>
      </c>
    </row>
    <row r="140" spans="1:20" x14ac:dyDescent="0.3">
      <c r="P140" s="173" t="s">
        <v>41</v>
      </c>
      <c r="Q140" s="4">
        <f t="shared" si="3"/>
        <v>10</v>
      </c>
      <c r="R140" s="4">
        <f t="shared" si="4"/>
        <v>90</v>
      </c>
      <c r="S140" s="4">
        <f t="shared" si="5"/>
        <v>80</v>
      </c>
      <c r="T140" s="9">
        <f t="shared" si="6"/>
        <v>180</v>
      </c>
    </row>
    <row r="141" spans="1:20" x14ac:dyDescent="0.3">
      <c r="P141" s="8" t="s">
        <v>78</v>
      </c>
      <c r="Q141" s="3">
        <f t="shared" si="3"/>
        <v>108</v>
      </c>
      <c r="R141" s="3">
        <f t="shared" si="4"/>
        <v>84</v>
      </c>
      <c r="S141" s="3">
        <f t="shared" si="5"/>
        <v>87</v>
      </c>
      <c r="T141" s="9">
        <f t="shared" si="6"/>
        <v>279</v>
      </c>
    </row>
    <row r="142" spans="1:20" x14ac:dyDescent="0.3">
      <c r="P142" s="8" t="s">
        <v>71</v>
      </c>
      <c r="Q142" s="3">
        <f t="shared" si="3"/>
        <v>-105</v>
      </c>
      <c r="R142" s="3">
        <f t="shared" si="4"/>
        <v>-105</v>
      </c>
      <c r="S142" s="3">
        <f t="shared" si="5"/>
        <v>-105</v>
      </c>
      <c r="T142" s="9">
        <f t="shared" si="6"/>
        <v>-315</v>
      </c>
    </row>
    <row r="143" spans="1:20" ht="28.8" x14ac:dyDescent="0.3">
      <c r="P143" s="173" t="s">
        <v>42</v>
      </c>
      <c r="Q143" s="4">
        <f t="shared" si="3"/>
        <v>3</v>
      </c>
      <c r="R143" s="4">
        <f t="shared" si="4"/>
        <v>-21</v>
      </c>
      <c r="S143" s="4">
        <f t="shared" si="5"/>
        <v>-18</v>
      </c>
      <c r="T143" s="9">
        <f t="shared" si="6"/>
        <v>-36</v>
      </c>
    </row>
    <row r="144" spans="1:20" ht="15" thickBot="1" x14ac:dyDescent="0.35">
      <c r="P144" s="174" t="s">
        <v>43</v>
      </c>
      <c r="Q144" s="10">
        <f t="shared" si="3"/>
        <v>13</v>
      </c>
      <c r="R144" s="10">
        <f t="shared" si="4"/>
        <v>69</v>
      </c>
      <c r="S144" s="10">
        <f t="shared" si="5"/>
        <v>62</v>
      </c>
      <c r="T144" s="11">
        <f t="shared" si="6"/>
        <v>144</v>
      </c>
    </row>
  </sheetData>
  <mergeCells count="4">
    <mergeCell ref="F1:I1"/>
    <mergeCell ref="A3:D3"/>
    <mergeCell ref="F3:I3"/>
    <mergeCell ref="K3:N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Disclaimer</vt:lpstr>
      <vt:lpstr>УКП_загальна</vt:lpstr>
      <vt:lpstr>УКП_спрощена</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Сіухіна Катерина Миколаївна</dc:creator>
  <cp:lastModifiedBy>Сіухіна Катерина Миколаївна</cp:lastModifiedBy>
  <dcterms:created xsi:type="dcterms:W3CDTF">2022-10-12T13:20:57Z</dcterms:created>
  <dcterms:modified xsi:type="dcterms:W3CDTF">2022-10-24T09:12:00Z</dcterms:modified>
</cp:coreProperties>
</file>