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EX_SEC_STATISTICS\PB\ВИДАННЯ\2024\2_кв та 2023_уточ._розміщ_USD\"/>
    </mc:Choice>
  </mc:AlternateContent>
  <bookViews>
    <workbookView xWindow="0" yWindow="0" windowWidth="19200" windowHeight="6312" tabRatio="313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'1'!$B$1:$I$37</definedName>
    <definedName name="_xlnm.Print_Area" localSheetId="1">'1.1'!$A$2:$DN$42</definedName>
    <definedName name="_xlnm.Print_Area" localSheetId="2">'1.2'!$A$2:$AW$38</definedName>
    <definedName name="_xlnm.Print_Area" localSheetId="3">'1.2 '!$A$2:$DN$42</definedName>
    <definedName name="_xlnm.Print_Area" localSheetId="4">'1.3'!$A$2:$DN$41</definedName>
    <definedName name="_xlnm.Print_Area" localSheetId="5">'1.4'!$A$2:$DN$44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4" i="13" l="1"/>
  <c r="A41" i="12"/>
  <c r="DM14" i="12"/>
  <c r="DM8" i="12"/>
  <c r="DM9" i="12"/>
  <c r="DM10" i="12"/>
  <c r="DM11" i="12"/>
  <c r="DM12" i="12"/>
  <c r="DM13" i="12"/>
  <c r="DM15" i="12"/>
  <c r="DM16" i="12"/>
  <c r="DM17" i="12"/>
  <c r="DM18" i="12"/>
  <c r="DM19" i="12"/>
  <c r="DM20" i="12"/>
  <c r="DM21" i="12"/>
  <c r="DM22" i="12"/>
  <c r="DM23" i="12"/>
  <c r="DM24" i="12"/>
  <c r="DM25" i="12"/>
  <c r="DM26" i="12"/>
  <c r="DM27" i="12"/>
  <c r="DM28" i="12"/>
  <c r="DM29" i="12"/>
  <c r="DM30" i="12"/>
  <c r="DM31" i="12"/>
  <c r="DM32" i="12"/>
  <c r="DM33" i="12"/>
  <c r="DM34" i="12"/>
  <c r="DM35" i="12"/>
  <c r="DM7" i="12"/>
  <c r="BN8" i="10" l="1"/>
  <c r="BN8" i="15"/>
  <c r="BM8" i="15"/>
  <c r="A42" i="15" l="1"/>
  <c r="A42" i="10"/>
  <c r="BH7" i="15" l="1"/>
  <c r="BI7" i="15"/>
  <c r="BJ7" i="15"/>
  <c r="BK7" i="15"/>
  <c r="BN7" i="15" s="1"/>
  <c r="BL7" i="15"/>
  <c r="BG7" i="15"/>
  <c r="BM7" i="15" s="1"/>
  <c r="DM29" i="10" l="1"/>
  <c r="BL7" i="10" l="1"/>
  <c r="BN16" i="10" l="1"/>
  <c r="DN6" i="13" l="1"/>
  <c r="DN6" i="12"/>
  <c r="BN8" i="13"/>
  <c r="BN9" i="13"/>
  <c r="BN10" i="13"/>
  <c r="BN11" i="13"/>
  <c r="BN12" i="13"/>
  <c r="BN13" i="13"/>
  <c r="BN14" i="13"/>
  <c r="BN15" i="13"/>
  <c r="BN16" i="13"/>
  <c r="BN17" i="13"/>
  <c r="BN18" i="13"/>
  <c r="BN19" i="13"/>
  <c r="BN20" i="13"/>
  <c r="BN21" i="13"/>
  <c r="BN22" i="13"/>
  <c r="BN23" i="13"/>
  <c r="BN24" i="13"/>
  <c r="BN25" i="13"/>
  <c r="BN26" i="13"/>
  <c r="BN27" i="13"/>
  <c r="BN28" i="13"/>
  <c r="BN29" i="13"/>
  <c r="BN30" i="13"/>
  <c r="BN31" i="13"/>
  <c r="BN32" i="13"/>
  <c r="BN33" i="13"/>
  <c r="BN34" i="13"/>
  <c r="BN35" i="13"/>
  <c r="BN36" i="13"/>
  <c r="BN37" i="13"/>
  <c r="BN38" i="13"/>
  <c r="BN7" i="13"/>
  <c r="BM8" i="13"/>
  <c r="BM9" i="13"/>
  <c r="BM10" i="13"/>
  <c r="BM11" i="13"/>
  <c r="BM12" i="13"/>
  <c r="BM13" i="13"/>
  <c r="BM14" i="13"/>
  <c r="BM15" i="13"/>
  <c r="BM16" i="13"/>
  <c r="BM17" i="13"/>
  <c r="BM18" i="13"/>
  <c r="BM19" i="13"/>
  <c r="BM20" i="13"/>
  <c r="BM21" i="13"/>
  <c r="BM22" i="13"/>
  <c r="BM23" i="13"/>
  <c r="BM24" i="13"/>
  <c r="BM25" i="13"/>
  <c r="BM26" i="13"/>
  <c r="BM27" i="13"/>
  <c r="BM28" i="13"/>
  <c r="BM29" i="13"/>
  <c r="BM30" i="13"/>
  <c r="BM31" i="13"/>
  <c r="BM32" i="13"/>
  <c r="BM33" i="13"/>
  <c r="BM34" i="13"/>
  <c r="BM35" i="13"/>
  <c r="BM36" i="13"/>
  <c r="BM37" i="13"/>
  <c r="BM38" i="13"/>
  <c r="BM7" i="13"/>
  <c r="DN8" i="13"/>
  <c r="DN9" i="13"/>
  <c r="DN10" i="13"/>
  <c r="DN11" i="13"/>
  <c r="DN12" i="13"/>
  <c r="DN13" i="13"/>
  <c r="DN14" i="13"/>
  <c r="DN15" i="13"/>
  <c r="DN16" i="13"/>
  <c r="DN17" i="13"/>
  <c r="DN18" i="13"/>
  <c r="DN19" i="13"/>
  <c r="DN20" i="13"/>
  <c r="DN21" i="13"/>
  <c r="DN22" i="13"/>
  <c r="DN23" i="13"/>
  <c r="DN24" i="13"/>
  <c r="DN25" i="13"/>
  <c r="DN26" i="13"/>
  <c r="DN27" i="13"/>
  <c r="DN28" i="13"/>
  <c r="DN29" i="13"/>
  <c r="DN30" i="13"/>
  <c r="DN31" i="13"/>
  <c r="DN32" i="13"/>
  <c r="DN33" i="13"/>
  <c r="DN34" i="13"/>
  <c r="DN35" i="13"/>
  <c r="DN36" i="13"/>
  <c r="DN38" i="13"/>
  <c r="DM8" i="13"/>
  <c r="DM9" i="13"/>
  <c r="DM10" i="13"/>
  <c r="DM11" i="13"/>
  <c r="DM12" i="13"/>
  <c r="DM13" i="13"/>
  <c r="DM14" i="13"/>
  <c r="DM15" i="13"/>
  <c r="DM16" i="13"/>
  <c r="DM17" i="13"/>
  <c r="DM18" i="13"/>
  <c r="DM19" i="13"/>
  <c r="DM20" i="13"/>
  <c r="DM21" i="13"/>
  <c r="DM22" i="13"/>
  <c r="DM23" i="13"/>
  <c r="DM24" i="13"/>
  <c r="DM25" i="13"/>
  <c r="DM26" i="13"/>
  <c r="DM27" i="13"/>
  <c r="DM28" i="13"/>
  <c r="DM29" i="13"/>
  <c r="DM30" i="13"/>
  <c r="DM31" i="13"/>
  <c r="DM32" i="13"/>
  <c r="DM33" i="13"/>
  <c r="DM34" i="13"/>
  <c r="DM35" i="13"/>
  <c r="DM36" i="13"/>
  <c r="DM37" i="13"/>
  <c r="DM38" i="13"/>
  <c r="DM7" i="13"/>
  <c r="DN37" i="13" l="1"/>
  <c r="DN7" i="13"/>
  <c r="BN8" i="12"/>
  <c r="BN9" i="12"/>
  <c r="DN9" i="12" s="1"/>
  <c r="BN10" i="12"/>
  <c r="BN11" i="12"/>
  <c r="BN12" i="12"/>
  <c r="BN13" i="12"/>
  <c r="DN13" i="12" s="1"/>
  <c r="BN14" i="12"/>
  <c r="BN15" i="12"/>
  <c r="BN16" i="12"/>
  <c r="BN17" i="12"/>
  <c r="DN17" i="12" s="1"/>
  <c r="BN18" i="12"/>
  <c r="BN19" i="12"/>
  <c r="BN20" i="12"/>
  <c r="BN21" i="12"/>
  <c r="DN21" i="12" s="1"/>
  <c r="BN22" i="12"/>
  <c r="BN23" i="12"/>
  <c r="BN24" i="12"/>
  <c r="BN25" i="12"/>
  <c r="DN25" i="12" s="1"/>
  <c r="BN26" i="12"/>
  <c r="BN27" i="12"/>
  <c r="BN28" i="12"/>
  <c r="BN29" i="12"/>
  <c r="DN29" i="12" s="1"/>
  <c r="BN30" i="12"/>
  <c r="BN31" i="12"/>
  <c r="BN32" i="12"/>
  <c r="BN33" i="12"/>
  <c r="DN33" i="12" s="1"/>
  <c r="BN34" i="12"/>
  <c r="BN35" i="12"/>
  <c r="BN7" i="12"/>
  <c r="BM8" i="12"/>
  <c r="BM9" i="12"/>
  <c r="BM10" i="12"/>
  <c r="BM11" i="12"/>
  <c r="BM12" i="12"/>
  <c r="BM13" i="12"/>
  <c r="BM14" i="12"/>
  <c r="DN14" i="12" s="1"/>
  <c r="BM15" i="12"/>
  <c r="BM16" i="12"/>
  <c r="BM17" i="12"/>
  <c r="BM18" i="12"/>
  <c r="BM19" i="12"/>
  <c r="BM20" i="12"/>
  <c r="BM21" i="12"/>
  <c r="BM22" i="12"/>
  <c r="BM23" i="12"/>
  <c r="BM24" i="12"/>
  <c r="BM25" i="12"/>
  <c r="BM26" i="12"/>
  <c r="BM27" i="12"/>
  <c r="BM28" i="12"/>
  <c r="BM29" i="12"/>
  <c r="BM30" i="12"/>
  <c r="BM31" i="12"/>
  <c r="BM32" i="12"/>
  <c r="BM33" i="12"/>
  <c r="BM34" i="12"/>
  <c r="BM35" i="12"/>
  <c r="BM7" i="12"/>
  <c r="DM9" i="15"/>
  <c r="DM10" i="15"/>
  <c r="DM12" i="15"/>
  <c r="DM11" i="15"/>
  <c r="DM13" i="15"/>
  <c r="DM15" i="15"/>
  <c r="DM14" i="15"/>
  <c r="DM16" i="15"/>
  <c r="DM17" i="15"/>
  <c r="DM18" i="15"/>
  <c r="DM19" i="15"/>
  <c r="DM21" i="15"/>
  <c r="DM20" i="15"/>
  <c r="DM22" i="15"/>
  <c r="DM23" i="15"/>
  <c r="DM24" i="15"/>
  <c r="DM25" i="15"/>
  <c r="DM26" i="15"/>
  <c r="DM28" i="15"/>
  <c r="DM27" i="15"/>
  <c r="DM29" i="15"/>
  <c r="DM30" i="15"/>
  <c r="DM31" i="15"/>
  <c r="DM33" i="15"/>
  <c r="DM32" i="15"/>
  <c r="DM34" i="15"/>
  <c r="DM35" i="15"/>
  <c r="DM36" i="15"/>
  <c r="DM7" i="15"/>
  <c r="BN10" i="15"/>
  <c r="BN12" i="15"/>
  <c r="BN11" i="15"/>
  <c r="BN13" i="15"/>
  <c r="BN15" i="15"/>
  <c r="BN14" i="15"/>
  <c r="BN16" i="15"/>
  <c r="BN17" i="15"/>
  <c r="BN18" i="15"/>
  <c r="BN19" i="15"/>
  <c r="BN21" i="15"/>
  <c r="BN20" i="15"/>
  <c r="BN22" i="15"/>
  <c r="BN23" i="15"/>
  <c r="BN24" i="15"/>
  <c r="BN25" i="15"/>
  <c r="BN26" i="15"/>
  <c r="BN28" i="15"/>
  <c r="BN27" i="15"/>
  <c r="BN29" i="15"/>
  <c r="BN30" i="15"/>
  <c r="BN31" i="15"/>
  <c r="BN33" i="15"/>
  <c r="BN32" i="15"/>
  <c r="BN34" i="15"/>
  <c r="BN35" i="15"/>
  <c r="BN36" i="15"/>
  <c r="BN9" i="15"/>
  <c r="BM10" i="15"/>
  <c r="BM12" i="15"/>
  <c r="BM11" i="15"/>
  <c r="BM13" i="15"/>
  <c r="BM15" i="15"/>
  <c r="BM14" i="15"/>
  <c r="BM16" i="15"/>
  <c r="BM17" i="15"/>
  <c r="BM18" i="15"/>
  <c r="BM19" i="15"/>
  <c r="BM21" i="15"/>
  <c r="BM20" i="15"/>
  <c r="BM22" i="15"/>
  <c r="BM23" i="15"/>
  <c r="BM24" i="15"/>
  <c r="BM25" i="15"/>
  <c r="BM26" i="15"/>
  <c r="BM28" i="15"/>
  <c r="BM27" i="15"/>
  <c r="BM29" i="15"/>
  <c r="BM30" i="15"/>
  <c r="BM31" i="15"/>
  <c r="BM33" i="15"/>
  <c r="BM32" i="15"/>
  <c r="BM34" i="15"/>
  <c r="BM35" i="15"/>
  <c r="BM36" i="15"/>
  <c r="BM9" i="15"/>
  <c r="DN6" i="15"/>
  <c r="DM9" i="10"/>
  <c r="DM10" i="10"/>
  <c r="DM13" i="10"/>
  <c r="DM11" i="10"/>
  <c r="DM12" i="10"/>
  <c r="DM14" i="10"/>
  <c r="DM15" i="10"/>
  <c r="DM16" i="10"/>
  <c r="DM17" i="10"/>
  <c r="DM18" i="10"/>
  <c r="DM19" i="10"/>
  <c r="DM22" i="10"/>
  <c r="DM20" i="10"/>
  <c r="DM21" i="10"/>
  <c r="DM23" i="10"/>
  <c r="DM24" i="10"/>
  <c r="DM25" i="10"/>
  <c r="DM26" i="10"/>
  <c r="DM27" i="10"/>
  <c r="DM30" i="10"/>
  <c r="DM28" i="10"/>
  <c r="DM34" i="10"/>
  <c r="DM31" i="10"/>
  <c r="DM32" i="10"/>
  <c r="DM33" i="10"/>
  <c r="DM35" i="10"/>
  <c r="DM36" i="10"/>
  <c r="DM7" i="10"/>
  <c r="BN10" i="10"/>
  <c r="BN13" i="10"/>
  <c r="BN11" i="10"/>
  <c r="BN12" i="10"/>
  <c r="BN14" i="10"/>
  <c r="BN15" i="10"/>
  <c r="BN17" i="10"/>
  <c r="BN18" i="10"/>
  <c r="BN19" i="10"/>
  <c r="BN22" i="10"/>
  <c r="BN20" i="10"/>
  <c r="BN21" i="10"/>
  <c r="BN23" i="10"/>
  <c r="BN24" i="10"/>
  <c r="BN25" i="10"/>
  <c r="BN26" i="10"/>
  <c r="BN27" i="10"/>
  <c r="BN29" i="10"/>
  <c r="BN30" i="10"/>
  <c r="BN28" i="10"/>
  <c r="BN34" i="10"/>
  <c r="BN31" i="10"/>
  <c r="BN32" i="10"/>
  <c r="BN33" i="10"/>
  <c r="BN35" i="10"/>
  <c r="BN36" i="10"/>
  <c r="BN9" i="10"/>
  <c r="BM10" i="10"/>
  <c r="BM13" i="10"/>
  <c r="BM11" i="10"/>
  <c r="BM12" i="10"/>
  <c r="BM14" i="10"/>
  <c r="BM15" i="10"/>
  <c r="BM16" i="10"/>
  <c r="DN16" i="10" s="1"/>
  <c r="BM17" i="10"/>
  <c r="BM18" i="10"/>
  <c r="BM19" i="10"/>
  <c r="BM22" i="10"/>
  <c r="BM20" i="10"/>
  <c r="BM21" i="10"/>
  <c r="BM23" i="10"/>
  <c r="BM24" i="10"/>
  <c r="BM25" i="10"/>
  <c r="BM26" i="10"/>
  <c r="BM27" i="10"/>
  <c r="BM29" i="10"/>
  <c r="BM30" i="10"/>
  <c r="BM28" i="10"/>
  <c r="BM34" i="10"/>
  <c r="BM31" i="10"/>
  <c r="BM32" i="10"/>
  <c r="BM33" i="10"/>
  <c r="BM35" i="10"/>
  <c r="BM36" i="10"/>
  <c r="BM9" i="10"/>
  <c r="BM7" i="10"/>
  <c r="DN6" i="10"/>
  <c r="DN7" i="12" l="1"/>
  <c r="DN32" i="12"/>
  <c r="DN28" i="12"/>
  <c r="DN24" i="12"/>
  <c r="DN20" i="12"/>
  <c r="DN16" i="12"/>
  <c r="DN12" i="12"/>
  <c r="DN8" i="12"/>
  <c r="DN35" i="12"/>
  <c r="DN31" i="12"/>
  <c r="DN27" i="12"/>
  <c r="DN19" i="12"/>
  <c r="DN15" i="12"/>
  <c r="DN11" i="12"/>
  <c r="DN34" i="12"/>
  <c r="DN30" i="12"/>
  <c r="DN26" i="12"/>
  <c r="DN22" i="12"/>
  <c r="DN18" i="12"/>
  <c r="DN10" i="12"/>
  <c r="DN23" i="12"/>
  <c r="DN9" i="15"/>
  <c r="DN32" i="15"/>
  <c r="DN29" i="15"/>
  <c r="DN25" i="15"/>
  <c r="DN20" i="15"/>
  <c r="DN17" i="15"/>
  <c r="DN13" i="15"/>
  <c r="DN36" i="15"/>
  <c r="DN33" i="15"/>
  <c r="DN27" i="15"/>
  <c r="DN24" i="15"/>
  <c r="DN21" i="15"/>
  <c r="DN16" i="15"/>
  <c r="DN11" i="15"/>
  <c r="DN34" i="15"/>
  <c r="DN30" i="15"/>
  <c r="DN26" i="15"/>
  <c r="DN22" i="15"/>
  <c r="DN18" i="15"/>
  <c r="DN15" i="15"/>
  <c r="DN10" i="15"/>
  <c r="DN35" i="15"/>
  <c r="DN31" i="15"/>
  <c r="DN28" i="15"/>
  <c r="DN23" i="15"/>
  <c r="DN19" i="15"/>
  <c r="DN14" i="15"/>
  <c r="DN12" i="15"/>
  <c r="DN12" i="10"/>
  <c r="DN33" i="10"/>
  <c r="DN21" i="10"/>
  <c r="DN32" i="10"/>
  <c r="DN20" i="10"/>
  <c r="DN26" i="10"/>
  <c r="DN18" i="10"/>
  <c r="DN9" i="10"/>
  <c r="DN30" i="10"/>
  <c r="DN25" i="10"/>
  <c r="DN17" i="10"/>
  <c r="DN28" i="10"/>
  <c r="DN14" i="10"/>
  <c r="DN10" i="10"/>
  <c r="DN35" i="10"/>
  <c r="DN34" i="10"/>
  <c r="DN27" i="10"/>
  <c r="DN23" i="10"/>
  <c r="DN19" i="10"/>
  <c r="DN15" i="10"/>
  <c r="DN13" i="10"/>
  <c r="DN36" i="10"/>
  <c r="DN31" i="10"/>
  <c r="DN29" i="10"/>
  <c r="DN24" i="10"/>
  <c r="DN22" i="10"/>
  <c r="DN11" i="10"/>
  <c r="DL16" i="13"/>
  <c r="DK16" i="13"/>
  <c r="DL15" i="13"/>
  <c r="DK15" i="13"/>
  <c r="DI22" i="12"/>
  <c r="DL35" i="10"/>
  <c r="DL35" i="15" l="1"/>
  <c r="DL7" i="12" l="1"/>
  <c r="DL32" i="15"/>
  <c r="DL34" i="15"/>
  <c r="DN7" i="15" l="1"/>
  <c r="BK7" i="10" l="1"/>
  <c r="BN7" i="10" s="1"/>
  <c r="DN7" i="10" s="1"/>
  <c r="DL8" i="13" l="1"/>
  <c r="DL9" i="13"/>
  <c r="DL10" i="13"/>
  <c r="DL11" i="13"/>
  <c r="DL12" i="13"/>
  <c r="DL13" i="13"/>
  <c r="DL14" i="13"/>
  <c r="DL17" i="13"/>
  <c r="DL18" i="13"/>
  <c r="DL19" i="13"/>
  <c r="DL20" i="13"/>
  <c r="DL21" i="13"/>
  <c r="DL22" i="13"/>
  <c r="DL23" i="13"/>
  <c r="DL24" i="13"/>
  <c r="DL25" i="13"/>
  <c r="DL26" i="13"/>
  <c r="DL27" i="13"/>
  <c r="DL28" i="13"/>
  <c r="DL29" i="13"/>
  <c r="DL30" i="13"/>
  <c r="DL31" i="13"/>
  <c r="DL32" i="13"/>
  <c r="DL33" i="13"/>
  <c r="DL34" i="13"/>
  <c r="DL35" i="13"/>
  <c r="DL36" i="13"/>
  <c r="DL37" i="13"/>
  <c r="DL38" i="13"/>
  <c r="DL7" i="13"/>
  <c r="DL8" i="12"/>
  <c r="DL9" i="12"/>
  <c r="DL10" i="12"/>
  <c r="DL11" i="12"/>
  <c r="DL12" i="12"/>
  <c r="DL13" i="12"/>
  <c r="DL14" i="12"/>
  <c r="DL15" i="12"/>
  <c r="DL16" i="12"/>
  <c r="DL17" i="12"/>
  <c r="DL18" i="12"/>
  <c r="DL19" i="12"/>
  <c r="DL20" i="12"/>
  <c r="DL21" i="12"/>
  <c r="DL22" i="12"/>
  <c r="DL23" i="12"/>
  <c r="DL24" i="12"/>
  <c r="DL25" i="12"/>
  <c r="DL26" i="12"/>
  <c r="DL27" i="12"/>
  <c r="DL28" i="12"/>
  <c r="DL29" i="12"/>
  <c r="DL30" i="12"/>
  <c r="DL31" i="12"/>
  <c r="DL32" i="12"/>
  <c r="DL33" i="12"/>
  <c r="DL34" i="12"/>
  <c r="DL35" i="12"/>
  <c r="DL13" i="15"/>
  <c r="DL9" i="15"/>
  <c r="DL10" i="15"/>
  <c r="DL14" i="15"/>
  <c r="DL11" i="15"/>
  <c r="DL16" i="15"/>
  <c r="DL15" i="15"/>
  <c r="DL17" i="15"/>
  <c r="DL19" i="15"/>
  <c r="DL12" i="15"/>
  <c r="DL18" i="15"/>
  <c r="DL20" i="15"/>
  <c r="DL21" i="15"/>
  <c r="DL22" i="15"/>
  <c r="DL23" i="15"/>
  <c r="DL24" i="15"/>
  <c r="DL28" i="15"/>
  <c r="DL29" i="15"/>
  <c r="DL25" i="15"/>
  <c r="DL26" i="15"/>
  <c r="DL27" i="15"/>
  <c r="DL30" i="15"/>
  <c r="DL31" i="15"/>
  <c r="DL33" i="15"/>
  <c r="DL36" i="15"/>
  <c r="DL7" i="15"/>
  <c r="DL9" i="10"/>
  <c r="DL13" i="10"/>
  <c r="DL10" i="10"/>
  <c r="DL11" i="10"/>
  <c r="DL12" i="10"/>
  <c r="DL14" i="10"/>
  <c r="DL16" i="10"/>
  <c r="DL15" i="10"/>
  <c r="DL17" i="10"/>
  <c r="DL21" i="10"/>
  <c r="DL20" i="10"/>
  <c r="DL18" i="10"/>
  <c r="DL19" i="10"/>
  <c r="DL22" i="10"/>
  <c r="DL24" i="10"/>
  <c r="DL23" i="10"/>
  <c r="DL25" i="10"/>
  <c r="DL27" i="10"/>
  <c r="DL26" i="10"/>
  <c r="DL32" i="10"/>
  <c r="DL30" i="10"/>
  <c r="DL31" i="10"/>
  <c r="DL34" i="10"/>
  <c r="DL28" i="10"/>
  <c r="DL33" i="10"/>
  <c r="DL29" i="10"/>
  <c r="DL36" i="10"/>
  <c r="DL7" i="10"/>
  <c r="B19" i="3" l="1"/>
  <c r="BO20" i="10" l="1"/>
  <c r="BO9" i="10"/>
  <c r="BS37" i="13" l="1"/>
  <c r="BR37" i="13"/>
  <c r="BW8" i="13"/>
  <c r="BW9" i="13"/>
  <c r="BW10" i="13"/>
  <c r="BW11" i="13"/>
  <c r="BW12" i="13"/>
  <c r="BW13" i="13"/>
  <c r="BW14" i="13"/>
  <c r="BW15" i="13"/>
  <c r="BW16" i="13"/>
  <c r="BW17" i="13"/>
  <c r="BW18" i="13"/>
  <c r="BW19" i="13"/>
  <c r="BW20" i="13"/>
  <c r="BW21" i="13"/>
  <c r="BW22" i="13"/>
  <c r="BW23" i="13"/>
  <c r="BW24" i="13"/>
  <c r="BW25" i="13"/>
  <c r="BW26" i="13"/>
  <c r="BW27" i="13"/>
  <c r="BW28" i="13"/>
  <c r="BW29" i="13"/>
  <c r="BW30" i="13"/>
  <c r="BW31" i="13"/>
  <c r="BW32" i="13"/>
  <c r="BW33" i="13"/>
  <c r="BW34" i="13"/>
  <c r="BW35" i="13"/>
  <c r="BW36" i="13"/>
  <c r="BW37" i="13"/>
  <c r="BW38" i="13"/>
  <c r="BW7" i="13"/>
  <c r="BW9" i="12" l="1"/>
  <c r="BW10" i="12"/>
  <c r="BW11" i="12"/>
  <c r="BW12" i="12"/>
  <c r="BW13" i="12"/>
  <c r="BW14" i="12"/>
  <c r="BW15" i="12"/>
  <c r="BW16" i="12"/>
  <c r="BW17" i="12"/>
  <c r="BW18" i="12"/>
  <c r="BW19" i="12"/>
  <c r="BW20" i="12"/>
  <c r="BW21" i="12"/>
  <c r="BW22" i="12"/>
  <c r="BW23" i="12"/>
  <c r="BW24" i="12"/>
  <c r="BW25" i="12"/>
  <c r="BW26" i="12"/>
  <c r="BW27" i="12"/>
  <c r="BW28" i="12"/>
  <c r="BW29" i="12"/>
  <c r="BW30" i="12"/>
  <c r="BW31" i="12"/>
  <c r="BW32" i="12"/>
  <c r="BW33" i="12"/>
  <c r="BW34" i="12"/>
  <c r="BW35" i="12"/>
  <c r="BW8" i="12"/>
  <c r="BW7" i="12"/>
  <c r="DE7" i="12"/>
  <c r="BW10" i="15"/>
  <c r="BW14" i="15"/>
  <c r="BW11" i="15"/>
  <c r="BW16" i="15"/>
  <c r="BW13" i="15"/>
  <c r="BW15" i="15"/>
  <c r="BW17" i="15"/>
  <c r="BW19" i="15"/>
  <c r="BW12" i="15"/>
  <c r="BW18" i="15"/>
  <c r="BW20" i="15"/>
  <c r="BW21" i="15"/>
  <c r="BW22" i="15"/>
  <c r="BW23" i="15"/>
  <c r="BW24" i="15"/>
  <c r="BW28" i="15"/>
  <c r="BW29" i="15"/>
  <c r="BW25" i="15"/>
  <c r="BW26" i="15"/>
  <c r="BW27" i="15"/>
  <c r="BW30" i="15"/>
  <c r="BW31" i="15"/>
  <c r="BW33" i="15"/>
  <c r="BW32" i="15"/>
  <c r="BW34" i="15"/>
  <c r="BW35" i="15"/>
  <c r="BW36" i="15"/>
  <c r="BW9" i="15"/>
  <c r="BW7" i="15"/>
  <c r="BW9" i="10" l="1"/>
  <c r="BW13" i="10"/>
  <c r="BW10" i="10"/>
  <c r="BW11" i="10"/>
  <c r="BW12" i="10"/>
  <c r="BW14" i="10"/>
  <c r="BW16" i="10"/>
  <c r="BW15" i="10"/>
  <c r="BW17" i="10"/>
  <c r="BW21" i="10"/>
  <c r="BW20" i="10"/>
  <c r="BW18" i="10"/>
  <c r="BW19" i="10"/>
  <c r="BW22" i="10"/>
  <c r="BW24" i="10"/>
  <c r="BW23" i="10"/>
  <c r="BW25" i="10"/>
  <c r="BW27" i="10"/>
  <c r="BW26" i="10"/>
  <c r="BW32" i="10"/>
  <c r="BW30" i="10"/>
  <c r="BW31" i="10"/>
  <c r="BW34" i="10"/>
  <c r="BW28" i="10"/>
  <c r="BW33" i="10"/>
  <c r="BW29" i="10"/>
  <c r="BW35" i="10"/>
  <c r="BW36" i="10"/>
  <c r="BW7" i="10"/>
  <c r="BO15" i="15" l="1"/>
  <c r="BP15" i="15"/>
  <c r="BQ15" i="15"/>
  <c r="BR15" i="15"/>
  <c r="BH8" i="10" l="1"/>
  <c r="DM8" i="10" s="1"/>
  <c r="BI8" i="10"/>
  <c r="BJ8" i="10"/>
  <c r="BG8" i="10"/>
  <c r="DL8" i="10" l="1"/>
  <c r="BM8" i="10"/>
  <c r="BW8" i="10"/>
  <c r="DK8" i="13"/>
  <c r="DK9" i="13"/>
  <c r="DK10" i="13"/>
  <c r="DK11" i="13"/>
  <c r="DK12" i="13"/>
  <c r="DK13" i="13"/>
  <c r="DK14" i="13"/>
  <c r="DK17" i="13"/>
  <c r="DK18" i="13"/>
  <c r="DK19" i="13"/>
  <c r="DK20" i="13"/>
  <c r="DK21" i="13"/>
  <c r="DK22" i="13"/>
  <c r="DK23" i="13"/>
  <c r="DK24" i="13"/>
  <c r="DK25" i="13"/>
  <c r="DK26" i="13"/>
  <c r="DK27" i="13"/>
  <c r="DK28" i="13"/>
  <c r="DK29" i="13"/>
  <c r="DK30" i="13"/>
  <c r="DK31" i="13"/>
  <c r="DK32" i="13"/>
  <c r="DK33" i="13"/>
  <c r="DK34" i="13"/>
  <c r="DK35" i="13"/>
  <c r="DK36" i="13"/>
  <c r="DK37" i="13"/>
  <c r="DK38" i="13"/>
  <c r="DK7" i="13"/>
  <c r="DK8" i="12"/>
  <c r="DK9" i="12"/>
  <c r="DK10" i="12"/>
  <c r="DK11" i="12"/>
  <c r="DK12" i="12"/>
  <c r="DK13" i="12"/>
  <c r="DK14" i="12"/>
  <c r="DK15" i="12"/>
  <c r="DK16" i="12"/>
  <c r="DK17" i="12"/>
  <c r="DK18" i="12"/>
  <c r="DK19" i="12"/>
  <c r="DK20" i="12"/>
  <c r="DK21" i="12"/>
  <c r="DK22" i="12"/>
  <c r="DK23" i="12"/>
  <c r="DK24" i="12"/>
  <c r="DK25" i="12"/>
  <c r="DK26" i="12"/>
  <c r="DK27" i="12"/>
  <c r="DK28" i="12"/>
  <c r="DK29" i="12"/>
  <c r="DK30" i="12"/>
  <c r="DK31" i="12"/>
  <c r="DK32" i="12"/>
  <c r="DK33" i="12"/>
  <c r="DK34" i="12"/>
  <c r="DK35" i="12"/>
  <c r="DK7" i="12"/>
  <c r="DK9" i="15"/>
  <c r="DK10" i="15"/>
  <c r="DK14" i="15"/>
  <c r="DK11" i="15"/>
  <c r="DK16" i="15"/>
  <c r="DK15" i="15"/>
  <c r="DK13" i="15"/>
  <c r="DK17" i="15"/>
  <c r="DK19" i="15"/>
  <c r="DK12" i="15"/>
  <c r="DK18" i="15"/>
  <c r="DK20" i="15"/>
  <c r="DK21" i="15"/>
  <c r="DK22" i="15"/>
  <c r="DK23" i="15"/>
  <c r="DK24" i="15"/>
  <c r="DK29" i="15"/>
  <c r="DK28" i="15"/>
  <c r="DK25" i="15"/>
  <c r="DK26" i="15"/>
  <c r="DK27" i="15"/>
  <c r="DK30" i="15"/>
  <c r="DK31" i="15"/>
  <c r="DK33" i="15"/>
  <c r="DK32" i="15"/>
  <c r="DK34" i="15"/>
  <c r="DK35" i="15"/>
  <c r="DK36" i="15"/>
  <c r="DK7" i="15"/>
  <c r="DK9" i="10"/>
  <c r="DK13" i="10"/>
  <c r="DK11" i="10"/>
  <c r="DK10" i="10"/>
  <c r="DK12" i="10"/>
  <c r="DK14" i="10"/>
  <c r="DK16" i="10"/>
  <c r="DK15" i="10"/>
  <c r="DK17" i="10"/>
  <c r="DK21" i="10"/>
  <c r="DK20" i="10"/>
  <c r="DK18" i="10"/>
  <c r="DK19" i="10"/>
  <c r="DK22" i="10"/>
  <c r="DK24" i="10"/>
  <c r="DK23" i="10"/>
  <c r="DK25" i="10"/>
  <c r="DK27" i="10"/>
  <c r="DK26" i="10"/>
  <c r="DK32" i="10"/>
  <c r="DK30" i="10"/>
  <c r="DK31" i="10"/>
  <c r="DK34" i="10"/>
  <c r="DK28" i="10"/>
  <c r="DK33" i="10"/>
  <c r="DK29" i="10"/>
  <c r="DK35" i="10"/>
  <c r="DK36" i="10"/>
  <c r="DK7" i="10"/>
  <c r="DJ8" i="13" l="1"/>
  <c r="DJ9" i="13"/>
  <c r="DJ10" i="13"/>
  <c r="DJ11" i="13"/>
  <c r="DJ12" i="13"/>
  <c r="DJ13" i="13"/>
  <c r="DJ14" i="13"/>
  <c r="DJ15" i="13"/>
  <c r="DJ16" i="13"/>
  <c r="DJ17" i="13"/>
  <c r="DJ18" i="13"/>
  <c r="DJ19" i="13"/>
  <c r="DJ20" i="13"/>
  <c r="DJ21" i="13"/>
  <c r="DJ22" i="13"/>
  <c r="DJ23" i="13"/>
  <c r="DJ24" i="13"/>
  <c r="DJ25" i="13"/>
  <c r="DJ26" i="13"/>
  <c r="DJ27" i="13"/>
  <c r="DJ28" i="13"/>
  <c r="DJ29" i="13"/>
  <c r="DJ30" i="13"/>
  <c r="DJ31" i="13"/>
  <c r="DJ32" i="13"/>
  <c r="DJ33" i="13"/>
  <c r="DJ34" i="13"/>
  <c r="DJ35" i="13"/>
  <c r="DJ36" i="13"/>
  <c r="DJ37" i="13"/>
  <c r="DJ38" i="13"/>
  <c r="DJ7" i="13"/>
  <c r="DJ8" i="12"/>
  <c r="DJ9" i="12"/>
  <c r="DJ10" i="12"/>
  <c r="DJ11" i="12"/>
  <c r="DJ12" i="12"/>
  <c r="DJ13" i="12"/>
  <c r="DJ14" i="12"/>
  <c r="DJ15" i="12"/>
  <c r="DJ16" i="12"/>
  <c r="DJ17" i="12"/>
  <c r="DJ18" i="12"/>
  <c r="DJ19" i="12"/>
  <c r="DJ20" i="12"/>
  <c r="DJ21" i="12"/>
  <c r="DJ22" i="12"/>
  <c r="DJ23" i="12"/>
  <c r="DJ24" i="12"/>
  <c r="DJ25" i="12"/>
  <c r="DJ26" i="12"/>
  <c r="DJ27" i="12"/>
  <c r="DJ28" i="12"/>
  <c r="DJ29" i="12"/>
  <c r="DJ30" i="12"/>
  <c r="DJ31" i="12"/>
  <c r="DJ32" i="12"/>
  <c r="DJ33" i="12"/>
  <c r="DJ34" i="12"/>
  <c r="DJ35" i="12"/>
  <c r="DJ7" i="12"/>
  <c r="DJ9" i="15"/>
  <c r="DJ10" i="15"/>
  <c r="DJ14" i="15"/>
  <c r="DJ11" i="15"/>
  <c r="DJ16" i="15"/>
  <c r="DJ15" i="15"/>
  <c r="DJ17" i="15"/>
  <c r="DJ19" i="15"/>
  <c r="DJ13" i="15"/>
  <c r="DJ20" i="15"/>
  <c r="DJ12" i="15"/>
  <c r="DJ18" i="15"/>
  <c r="DJ21" i="15"/>
  <c r="DJ23" i="15"/>
  <c r="DJ22" i="15"/>
  <c r="DJ24" i="15"/>
  <c r="DJ29" i="15"/>
  <c r="DJ28" i="15"/>
  <c r="DJ25" i="15"/>
  <c r="DJ26" i="15"/>
  <c r="DJ27" i="15"/>
  <c r="DJ30" i="15"/>
  <c r="DJ31" i="15"/>
  <c r="DJ33" i="15"/>
  <c r="DJ32" i="15"/>
  <c r="DJ34" i="15"/>
  <c r="DJ35" i="15"/>
  <c r="DJ36" i="15"/>
  <c r="DJ7" i="15"/>
  <c r="DJ7" i="10"/>
  <c r="DJ9" i="10"/>
  <c r="DJ13" i="10"/>
  <c r="DJ10" i="10"/>
  <c r="DJ11" i="10"/>
  <c r="DJ12" i="10"/>
  <c r="DJ14" i="10"/>
  <c r="DJ16" i="10"/>
  <c r="DJ17" i="10"/>
  <c r="DJ21" i="10"/>
  <c r="DJ15" i="10"/>
  <c r="DJ20" i="10"/>
  <c r="DJ18" i="10"/>
  <c r="DJ19" i="10"/>
  <c r="DJ22" i="10"/>
  <c r="DJ24" i="10"/>
  <c r="DJ25" i="10"/>
  <c r="DJ23" i="10"/>
  <c r="DJ27" i="10"/>
  <c r="DJ26" i="10"/>
  <c r="DJ32" i="10"/>
  <c r="DJ30" i="10"/>
  <c r="DJ31" i="10"/>
  <c r="DJ28" i="10"/>
  <c r="DJ33" i="10"/>
  <c r="DJ29" i="10"/>
  <c r="DJ35" i="10"/>
  <c r="DJ36" i="10"/>
  <c r="DA34" i="10" l="1"/>
  <c r="BR8" i="13" l="1"/>
  <c r="BR9" i="13"/>
  <c r="BR10" i="13"/>
  <c r="BR11" i="13"/>
  <c r="BR12" i="13"/>
  <c r="BR13" i="13"/>
  <c r="BR14" i="13"/>
  <c r="BR15" i="13"/>
  <c r="BR16" i="13"/>
  <c r="BR17" i="13"/>
  <c r="BR18" i="13"/>
  <c r="BR19" i="13"/>
  <c r="BR20" i="13"/>
  <c r="BR21" i="13"/>
  <c r="BR22" i="13"/>
  <c r="BR23" i="13"/>
  <c r="BR24" i="13"/>
  <c r="BR25" i="13"/>
  <c r="BR26" i="13"/>
  <c r="BR27" i="13"/>
  <c r="BR28" i="13"/>
  <c r="BR29" i="13"/>
  <c r="BR30" i="13"/>
  <c r="BR31" i="13"/>
  <c r="BR32" i="13"/>
  <c r="BR33" i="13"/>
  <c r="BR34" i="13"/>
  <c r="BR35" i="13"/>
  <c r="BR36" i="13"/>
  <c r="BR38" i="13"/>
  <c r="BQ8" i="13"/>
  <c r="BQ9" i="13"/>
  <c r="BQ10" i="13"/>
  <c r="BQ11" i="13"/>
  <c r="BQ12" i="13"/>
  <c r="BQ13" i="13"/>
  <c r="BQ14" i="13"/>
  <c r="BQ15" i="13"/>
  <c r="BQ16" i="13"/>
  <c r="BQ17" i="13"/>
  <c r="BQ18" i="13"/>
  <c r="BQ19" i="13"/>
  <c r="BQ20" i="13"/>
  <c r="BQ21" i="13"/>
  <c r="BQ22" i="13"/>
  <c r="BQ23" i="13"/>
  <c r="BQ24" i="13"/>
  <c r="BQ25" i="13"/>
  <c r="BQ26" i="13"/>
  <c r="BQ27" i="13"/>
  <c r="BQ28" i="13"/>
  <c r="BQ29" i="13"/>
  <c r="BQ30" i="13"/>
  <c r="BQ31" i="13"/>
  <c r="BQ32" i="13"/>
  <c r="BQ33" i="13"/>
  <c r="BQ34" i="13"/>
  <c r="BQ35" i="13"/>
  <c r="BQ36" i="13"/>
  <c r="BQ37" i="13"/>
  <c r="BQ38" i="13"/>
  <c r="BP8" i="13"/>
  <c r="BP9" i="13"/>
  <c r="BP10" i="13"/>
  <c r="BP11" i="13"/>
  <c r="BP12" i="13"/>
  <c r="BP13" i="13"/>
  <c r="BP14" i="13"/>
  <c r="BP15" i="13"/>
  <c r="BP16" i="13"/>
  <c r="BP17" i="13"/>
  <c r="BP18" i="13"/>
  <c r="BP19" i="13"/>
  <c r="BP20" i="13"/>
  <c r="BP21" i="13"/>
  <c r="BP22" i="13"/>
  <c r="BP23" i="13"/>
  <c r="BP24" i="13"/>
  <c r="BP25" i="13"/>
  <c r="BP26" i="13"/>
  <c r="BP27" i="13"/>
  <c r="BP28" i="13"/>
  <c r="BP29" i="13"/>
  <c r="BP30" i="13"/>
  <c r="BP31" i="13"/>
  <c r="BP32" i="13"/>
  <c r="BP33" i="13"/>
  <c r="BP34" i="13"/>
  <c r="BP35" i="13"/>
  <c r="BP36" i="13"/>
  <c r="BP37" i="13"/>
  <c r="BP38" i="13"/>
  <c r="BO8" i="13"/>
  <c r="BO9" i="13"/>
  <c r="BO10" i="13"/>
  <c r="BO11" i="13"/>
  <c r="BO12" i="13"/>
  <c r="BO13" i="13"/>
  <c r="BO14" i="13"/>
  <c r="BO15" i="13"/>
  <c r="BO16" i="13"/>
  <c r="BO17" i="13"/>
  <c r="BO18" i="13"/>
  <c r="BO19" i="13"/>
  <c r="BO20" i="13"/>
  <c r="BO21" i="13"/>
  <c r="BO22" i="13"/>
  <c r="BO23" i="13"/>
  <c r="BO24" i="13"/>
  <c r="BO25" i="13"/>
  <c r="BO26" i="13"/>
  <c r="BO27" i="13"/>
  <c r="BO28" i="13"/>
  <c r="BO29" i="13"/>
  <c r="BO30" i="13"/>
  <c r="BO31" i="13"/>
  <c r="BO32" i="13"/>
  <c r="BO33" i="13"/>
  <c r="BO34" i="13"/>
  <c r="BO35" i="13"/>
  <c r="BO36" i="13"/>
  <c r="BO37" i="13"/>
  <c r="BO38" i="13"/>
  <c r="BR7" i="13"/>
  <c r="BQ7" i="13"/>
  <c r="BP7" i="13"/>
  <c r="BO7" i="13"/>
  <c r="BR8" i="12"/>
  <c r="BR9" i="12"/>
  <c r="BR10" i="12"/>
  <c r="BR11" i="12"/>
  <c r="BR12" i="12"/>
  <c r="BR13" i="12"/>
  <c r="BR14" i="12"/>
  <c r="BR15" i="12"/>
  <c r="BR16" i="12"/>
  <c r="BR17" i="12"/>
  <c r="BR18" i="12"/>
  <c r="BR19" i="12"/>
  <c r="BR20" i="12"/>
  <c r="BR21" i="12"/>
  <c r="BR22" i="12"/>
  <c r="BR23" i="12"/>
  <c r="BR24" i="12"/>
  <c r="BR25" i="12"/>
  <c r="BR26" i="12"/>
  <c r="BR27" i="12"/>
  <c r="BR28" i="12"/>
  <c r="BR29" i="12"/>
  <c r="BR30" i="12"/>
  <c r="BR31" i="12"/>
  <c r="BR32" i="12"/>
  <c r="BR33" i="12"/>
  <c r="BR34" i="12"/>
  <c r="BR35" i="12"/>
  <c r="BQ8" i="12"/>
  <c r="BQ9" i="12"/>
  <c r="BQ10" i="12"/>
  <c r="BQ11" i="12"/>
  <c r="BQ12" i="12"/>
  <c r="BQ13" i="12"/>
  <c r="BQ14" i="12"/>
  <c r="BQ15" i="12"/>
  <c r="BQ16" i="12"/>
  <c r="BQ17" i="12"/>
  <c r="BQ18" i="12"/>
  <c r="BQ19" i="12"/>
  <c r="BQ20" i="12"/>
  <c r="BQ21" i="12"/>
  <c r="BQ22" i="12"/>
  <c r="BQ23" i="12"/>
  <c r="BQ24" i="12"/>
  <c r="BQ25" i="12"/>
  <c r="BQ26" i="12"/>
  <c r="BQ27" i="12"/>
  <c r="BQ28" i="12"/>
  <c r="BQ29" i="12"/>
  <c r="BQ30" i="12"/>
  <c r="BQ31" i="12"/>
  <c r="BQ32" i="12"/>
  <c r="BQ33" i="12"/>
  <c r="BQ34" i="12"/>
  <c r="BQ35" i="12"/>
  <c r="BP8" i="12"/>
  <c r="BP9" i="12"/>
  <c r="BP10" i="12"/>
  <c r="BP11" i="12"/>
  <c r="BP12" i="12"/>
  <c r="BP13" i="12"/>
  <c r="BP14" i="12"/>
  <c r="BP15" i="12"/>
  <c r="BP16" i="12"/>
  <c r="BP17" i="12"/>
  <c r="BP18" i="12"/>
  <c r="BP19" i="12"/>
  <c r="BP20" i="12"/>
  <c r="BP21" i="12"/>
  <c r="BP22" i="12"/>
  <c r="BP23" i="12"/>
  <c r="BP24" i="12"/>
  <c r="BP25" i="12"/>
  <c r="BP26" i="12"/>
  <c r="BP27" i="12"/>
  <c r="BP28" i="12"/>
  <c r="BP29" i="12"/>
  <c r="BP30" i="12"/>
  <c r="BP31" i="12"/>
  <c r="BP32" i="12"/>
  <c r="BP33" i="12"/>
  <c r="BP34" i="12"/>
  <c r="BP35" i="12"/>
  <c r="BO8" i="12"/>
  <c r="BO9" i="12"/>
  <c r="BO10" i="12"/>
  <c r="BO11" i="12"/>
  <c r="BO12" i="12"/>
  <c r="BO13" i="12"/>
  <c r="BO14" i="12"/>
  <c r="BO15" i="12"/>
  <c r="BO16" i="12"/>
  <c r="BO17" i="12"/>
  <c r="BO18" i="12"/>
  <c r="BO19" i="12"/>
  <c r="BO20" i="12"/>
  <c r="BO21" i="12"/>
  <c r="BO22" i="12"/>
  <c r="BO23" i="12"/>
  <c r="BO24" i="12"/>
  <c r="BO25" i="12"/>
  <c r="BO26" i="12"/>
  <c r="BO27" i="12"/>
  <c r="BO28" i="12"/>
  <c r="BO29" i="12"/>
  <c r="BO30" i="12"/>
  <c r="BO31" i="12"/>
  <c r="BO32" i="12"/>
  <c r="BO33" i="12"/>
  <c r="BO34" i="12"/>
  <c r="BO35" i="12"/>
  <c r="BR7" i="12"/>
  <c r="BQ7" i="12"/>
  <c r="BP7" i="12"/>
  <c r="BO7" i="12"/>
  <c r="BR10" i="15"/>
  <c r="BR14" i="15"/>
  <c r="BR11" i="15"/>
  <c r="BR16" i="15"/>
  <c r="BR17" i="15"/>
  <c r="BR19" i="15"/>
  <c r="BR13" i="15"/>
  <c r="BR20" i="15"/>
  <c r="BR12" i="15"/>
  <c r="BR18" i="15"/>
  <c r="BR21" i="15"/>
  <c r="BR23" i="15"/>
  <c r="BR22" i="15"/>
  <c r="BR24" i="15"/>
  <c r="BR29" i="15"/>
  <c r="BR28" i="15"/>
  <c r="BR25" i="15"/>
  <c r="BR26" i="15"/>
  <c r="BR27" i="15"/>
  <c r="BR30" i="15"/>
  <c r="BR31" i="15"/>
  <c r="BR33" i="15"/>
  <c r="BR32" i="15"/>
  <c r="BR34" i="15"/>
  <c r="BR35" i="15"/>
  <c r="BR36" i="15"/>
  <c r="BQ10" i="15"/>
  <c r="BQ14" i="15"/>
  <c r="BQ11" i="15"/>
  <c r="BQ16" i="15"/>
  <c r="BQ17" i="15"/>
  <c r="BQ19" i="15"/>
  <c r="BQ13" i="15"/>
  <c r="BQ20" i="15"/>
  <c r="BQ12" i="15"/>
  <c r="BQ18" i="15"/>
  <c r="BQ21" i="15"/>
  <c r="BQ23" i="15"/>
  <c r="BQ22" i="15"/>
  <c r="BQ24" i="15"/>
  <c r="BQ29" i="15"/>
  <c r="BQ28" i="15"/>
  <c r="BQ25" i="15"/>
  <c r="BQ26" i="15"/>
  <c r="BQ27" i="15"/>
  <c r="BQ30" i="15"/>
  <c r="BQ31" i="15"/>
  <c r="BQ33" i="15"/>
  <c r="BQ32" i="15"/>
  <c r="BQ34" i="15"/>
  <c r="BQ35" i="15"/>
  <c r="BQ36" i="15"/>
  <c r="BP10" i="15"/>
  <c r="BP14" i="15"/>
  <c r="BP11" i="15"/>
  <c r="BP16" i="15"/>
  <c r="BP17" i="15"/>
  <c r="BP19" i="15"/>
  <c r="BP13" i="15"/>
  <c r="BP20" i="15"/>
  <c r="BP12" i="15"/>
  <c r="BP18" i="15"/>
  <c r="BP21" i="15"/>
  <c r="BP23" i="15"/>
  <c r="BP22" i="15"/>
  <c r="BP24" i="15"/>
  <c r="BP29" i="15"/>
  <c r="BP28" i="15"/>
  <c r="BP25" i="15"/>
  <c r="BP26" i="15"/>
  <c r="BP27" i="15"/>
  <c r="BP30" i="15"/>
  <c r="BP31" i="15"/>
  <c r="BP33" i="15"/>
  <c r="BP32" i="15"/>
  <c r="BP34" i="15"/>
  <c r="BP35" i="15"/>
  <c r="BP36" i="15"/>
  <c r="BR9" i="15"/>
  <c r="BQ9" i="15"/>
  <c r="BP9" i="15"/>
  <c r="BO10" i="15"/>
  <c r="BO14" i="15"/>
  <c r="BO11" i="15"/>
  <c r="BO16" i="15"/>
  <c r="BO17" i="15"/>
  <c r="BO19" i="15"/>
  <c r="BO13" i="15"/>
  <c r="BO20" i="15"/>
  <c r="BO12" i="15"/>
  <c r="BO18" i="15"/>
  <c r="BO21" i="15"/>
  <c r="BO23" i="15"/>
  <c r="BO22" i="15"/>
  <c r="BO24" i="15"/>
  <c r="BO29" i="15"/>
  <c r="BO28" i="15"/>
  <c r="BO25" i="15"/>
  <c r="BO26" i="15"/>
  <c r="BO27" i="15"/>
  <c r="BO30" i="15"/>
  <c r="BO31" i="15"/>
  <c r="BO33" i="15"/>
  <c r="BO32" i="15"/>
  <c r="BO34" i="15"/>
  <c r="BO35" i="15"/>
  <c r="BO36" i="15"/>
  <c r="BO9" i="15"/>
  <c r="BR7" i="15"/>
  <c r="BQ7" i="15"/>
  <c r="BP7" i="15"/>
  <c r="BO7" i="15"/>
  <c r="BR13" i="10"/>
  <c r="BR10" i="10"/>
  <c r="BR11" i="10"/>
  <c r="BR12" i="10"/>
  <c r="BR14" i="10"/>
  <c r="BR16" i="10"/>
  <c r="BR17" i="10"/>
  <c r="BR21" i="10"/>
  <c r="BR15" i="10"/>
  <c r="BR20" i="10"/>
  <c r="BR18" i="10"/>
  <c r="BR19" i="10"/>
  <c r="BR22" i="10"/>
  <c r="BR24" i="10"/>
  <c r="BR25" i="10"/>
  <c r="BR23" i="10"/>
  <c r="BR27" i="10"/>
  <c r="BR26" i="10"/>
  <c r="BR32" i="10"/>
  <c r="BR30" i="10"/>
  <c r="BR31" i="10"/>
  <c r="BR28" i="10"/>
  <c r="BR34" i="10"/>
  <c r="BR33" i="10"/>
  <c r="BR29" i="10"/>
  <c r="BR35" i="10"/>
  <c r="BR36" i="10"/>
  <c r="BQ13" i="10"/>
  <c r="BQ10" i="10"/>
  <c r="BQ11" i="10"/>
  <c r="BQ12" i="10"/>
  <c r="BQ14" i="10"/>
  <c r="BQ16" i="10"/>
  <c r="BQ17" i="10"/>
  <c r="BQ21" i="10"/>
  <c r="BQ15" i="10"/>
  <c r="BQ20" i="10"/>
  <c r="BQ18" i="10"/>
  <c r="BQ19" i="10"/>
  <c r="BQ22" i="10"/>
  <c r="BQ24" i="10"/>
  <c r="BQ25" i="10"/>
  <c r="BQ23" i="10"/>
  <c r="BQ27" i="10"/>
  <c r="BQ26" i="10"/>
  <c r="BQ32" i="10"/>
  <c r="BQ30" i="10"/>
  <c r="BQ31" i="10"/>
  <c r="BQ28" i="10"/>
  <c r="BQ34" i="10"/>
  <c r="BQ33" i="10"/>
  <c r="BQ29" i="10"/>
  <c r="BQ35" i="10"/>
  <c r="BQ36" i="10"/>
  <c r="BP13" i="10"/>
  <c r="BP10" i="10"/>
  <c r="BP11" i="10"/>
  <c r="BP12" i="10"/>
  <c r="BP14" i="10"/>
  <c r="BP16" i="10"/>
  <c r="BP17" i="10"/>
  <c r="BP21" i="10"/>
  <c r="BP15" i="10"/>
  <c r="BP20" i="10"/>
  <c r="BP18" i="10"/>
  <c r="BP19" i="10"/>
  <c r="BP22" i="10"/>
  <c r="BP24" i="10"/>
  <c r="BP25" i="10"/>
  <c r="BP23" i="10"/>
  <c r="BP27" i="10"/>
  <c r="BP26" i="10"/>
  <c r="BP32" i="10"/>
  <c r="BP30" i="10"/>
  <c r="BP31" i="10"/>
  <c r="BP28" i="10"/>
  <c r="BP34" i="10"/>
  <c r="BP33" i="10"/>
  <c r="BP29" i="10"/>
  <c r="BP35" i="10"/>
  <c r="BP36" i="10"/>
  <c r="BO13" i="10"/>
  <c r="BO10" i="10"/>
  <c r="BO11" i="10"/>
  <c r="BO12" i="10"/>
  <c r="BO14" i="10"/>
  <c r="BO16" i="10"/>
  <c r="BO17" i="10"/>
  <c r="BO21" i="10"/>
  <c r="BO15" i="10"/>
  <c r="BO18" i="10"/>
  <c r="BO19" i="10"/>
  <c r="BO22" i="10"/>
  <c r="BO24" i="10"/>
  <c r="BO25" i="10"/>
  <c r="BO23" i="10"/>
  <c r="BO27" i="10"/>
  <c r="BO26" i="10"/>
  <c r="BO32" i="10"/>
  <c r="BO30" i="10"/>
  <c r="BO31" i="10"/>
  <c r="BO28" i="10"/>
  <c r="BO34" i="10"/>
  <c r="BO33" i="10"/>
  <c r="BO29" i="10"/>
  <c r="BO35" i="10"/>
  <c r="BO36" i="10"/>
  <c r="BR9" i="10"/>
  <c r="BR7" i="10"/>
  <c r="BQ9" i="10"/>
  <c r="BQ7" i="10"/>
  <c r="BP9" i="10"/>
  <c r="BP7" i="10"/>
  <c r="BO7" i="10"/>
  <c r="BV8" i="13" l="1"/>
  <c r="BV9" i="13"/>
  <c r="BV10" i="13"/>
  <c r="BV11" i="13"/>
  <c r="BV12" i="13"/>
  <c r="BV13" i="13"/>
  <c r="BV14" i="13"/>
  <c r="BV15" i="13"/>
  <c r="BV16" i="13"/>
  <c r="BV17" i="13"/>
  <c r="BV18" i="13"/>
  <c r="BV19" i="13"/>
  <c r="BV20" i="13"/>
  <c r="BV21" i="13"/>
  <c r="BV22" i="13"/>
  <c r="BV23" i="13"/>
  <c r="BV24" i="13"/>
  <c r="BV25" i="13"/>
  <c r="BV26" i="13"/>
  <c r="BV27" i="13"/>
  <c r="BV28" i="13"/>
  <c r="BV29" i="13"/>
  <c r="BV30" i="13"/>
  <c r="BV31" i="13"/>
  <c r="BV32" i="13"/>
  <c r="BV33" i="13"/>
  <c r="BV34" i="13"/>
  <c r="BV35" i="13"/>
  <c r="BV36" i="13"/>
  <c r="BV37" i="13"/>
  <c r="BV38" i="13"/>
  <c r="BV7" i="13"/>
  <c r="BV8" i="12"/>
  <c r="BV9" i="12"/>
  <c r="BV10" i="12"/>
  <c r="BV11" i="12"/>
  <c r="BV12" i="12"/>
  <c r="BV13" i="12"/>
  <c r="BV14" i="12"/>
  <c r="BV15" i="12"/>
  <c r="BV16" i="12"/>
  <c r="BV17" i="12"/>
  <c r="BV18" i="12"/>
  <c r="BV19" i="12"/>
  <c r="BV20" i="12"/>
  <c r="BV21" i="12"/>
  <c r="BV22" i="12"/>
  <c r="BV23" i="12"/>
  <c r="BV24" i="12"/>
  <c r="BV25" i="12"/>
  <c r="BV26" i="12"/>
  <c r="BV27" i="12"/>
  <c r="BV28" i="12"/>
  <c r="BV29" i="12"/>
  <c r="BV30" i="12"/>
  <c r="BV31" i="12"/>
  <c r="BV32" i="12"/>
  <c r="BV33" i="12"/>
  <c r="BV34" i="12"/>
  <c r="BV35" i="12"/>
  <c r="BV7" i="12"/>
  <c r="BV9" i="15"/>
  <c r="BV10" i="15"/>
  <c r="BV14" i="15"/>
  <c r="BV11" i="15"/>
  <c r="BV16" i="15"/>
  <c r="BV15" i="15"/>
  <c r="BV17" i="15"/>
  <c r="BV19" i="15"/>
  <c r="BV13" i="15"/>
  <c r="BV20" i="15"/>
  <c r="BV12" i="15"/>
  <c r="BV18" i="15"/>
  <c r="BV21" i="15"/>
  <c r="BV23" i="15"/>
  <c r="BV22" i="15"/>
  <c r="BV24" i="15"/>
  <c r="BV29" i="15"/>
  <c r="BV28" i="15"/>
  <c r="BV25" i="15"/>
  <c r="BV26" i="15"/>
  <c r="BV27" i="15"/>
  <c r="BV30" i="15"/>
  <c r="BV31" i="15"/>
  <c r="BV33" i="15"/>
  <c r="BV32" i="15"/>
  <c r="BV34" i="15"/>
  <c r="BV35" i="15"/>
  <c r="BV36" i="15"/>
  <c r="BV7" i="15"/>
  <c r="BV36" i="10"/>
  <c r="BV13" i="10"/>
  <c r="BV10" i="10"/>
  <c r="BV11" i="10"/>
  <c r="BV12" i="10"/>
  <c r="BV14" i="10"/>
  <c r="BV16" i="10"/>
  <c r="BV17" i="10"/>
  <c r="BV21" i="10"/>
  <c r="BV15" i="10"/>
  <c r="BV20" i="10"/>
  <c r="BV18" i="10"/>
  <c r="BV19" i="10"/>
  <c r="BV22" i="10"/>
  <c r="BV24" i="10"/>
  <c r="BV25" i="10"/>
  <c r="BV23" i="10"/>
  <c r="BV27" i="10"/>
  <c r="BV26" i="10"/>
  <c r="BV32" i="10"/>
  <c r="BV30" i="10"/>
  <c r="BV31" i="10"/>
  <c r="BV28" i="10"/>
  <c r="BV34" i="10"/>
  <c r="BV33" i="10"/>
  <c r="BV29" i="10"/>
  <c r="BV35" i="10"/>
  <c r="BV9" i="10"/>
  <c r="BV7" i="10"/>
  <c r="DI36" i="13" l="1"/>
  <c r="DI35" i="13"/>
  <c r="DH17" i="13"/>
  <c r="DI8" i="13"/>
  <c r="DI9" i="13"/>
  <c r="DI10" i="13"/>
  <c r="DI11" i="13"/>
  <c r="DI12" i="13"/>
  <c r="DI13" i="13"/>
  <c r="DI14" i="13"/>
  <c r="DI15" i="13"/>
  <c r="DI16" i="13"/>
  <c r="DI17" i="13"/>
  <c r="DI18" i="13"/>
  <c r="DI19" i="13"/>
  <c r="DI20" i="13"/>
  <c r="DI21" i="13"/>
  <c r="DI22" i="13"/>
  <c r="DI23" i="13"/>
  <c r="DI24" i="13"/>
  <c r="DI25" i="13"/>
  <c r="DI26" i="13"/>
  <c r="DI27" i="13"/>
  <c r="DI28" i="13"/>
  <c r="DI29" i="13"/>
  <c r="DI30" i="13"/>
  <c r="DI31" i="13"/>
  <c r="DI32" i="13"/>
  <c r="DI33" i="13"/>
  <c r="DI34" i="13"/>
  <c r="DI37" i="13"/>
  <c r="DI38" i="13"/>
  <c r="DI7" i="13"/>
  <c r="DI8" i="12"/>
  <c r="DI9" i="12"/>
  <c r="DI10" i="12"/>
  <c r="DI11" i="12"/>
  <c r="DI12" i="12"/>
  <c r="DI13" i="12"/>
  <c r="DI14" i="12"/>
  <c r="DI15" i="12"/>
  <c r="DI16" i="12"/>
  <c r="DI17" i="12"/>
  <c r="DI18" i="12"/>
  <c r="DI19" i="12"/>
  <c r="DI20" i="12"/>
  <c r="DI21" i="12"/>
  <c r="DI23" i="12"/>
  <c r="DI24" i="12"/>
  <c r="DI25" i="12"/>
  <c r="DI26" i="12"/>
  <c r="DI27" i="12"/>
  <c r="DI28" i="12"/>
  <c r="DI29" i="12"/>
  <c r="DI30" i="12"/>
  <c r="DI31" i="12"/>
  <c r="DI32" i="12"/>
  <c r="DI33" i="12"/>
  <c r="DI34" i="12"/>
  <c r="DI35" i="12"/>
  <c r="DI7" i="12"/>
  <c r="DN8" i="15" l="1"/>
  <c r="DI14" i="15" l="1"/>
  <c r="DM8" i="15"/>
  <c r="DI9" i="15"/>
  <c r="DI10" i="15"/>
  <c r="DI11" i="15"/>
  <c r="DI13" i="15"/>
  <c r="DI17" i="15"/>
  <c r="DI19" i="15"/>
  <c r="DI16" i="15"/>
  <c r="DI20" i="15"/>
  <c r="DI15" i="15"/>
  <c r="DI12" i="15"/>
  <c r="DI18" i="15"/>
  <c r="DI21" i="15"/>
  <c r="DI23" i="15"/>
  <c r="DI22" i="15"/>
  <c r="DI24" i="15"/>
  <c r="DI25" i="15"/>
  <c r="DI29" i="15"/>
  <c r="DI28" i="15"/>
  <c r="DI26" i="15"/>
  <c r="DI27" i="15"/>
  <c r="DI30" i="15"/>
  <c r="DI31" i="15"/>
  <c r="DI33" i="15"/>
  <c r="DI32" i="15"/>
  <c r="DI34" i="15"/>
  <c r="DI35" i="15"/>
  <c r="DI36" i="15"/>
  <c r="DI7" i="15"/>
  <c r="DI34" i="10"/>
  <c r="DI9" i="10"/>
  <c r="DI13" i="10"/>
  <c r="DI10" i="10"/>
  <c r="DI14" i="10"/>
  <c r="DI11" i="10"/>
  <c r="DI12" i="10"/>
  <c r="DI21" i="10"/>
  <c r="DI16" i="10"/>
  <c r="DI17" i="10"/>
  <c r="DI15" i="10"/>
  <c r="DI18" i="10"/>
  <c r="DI20" i="10"/>
  <c r="DI22" i="10"/>
  <c r="DI25" i="10"/>
  <c r="DI19" i="10"/>
  <c r="DI24" i="10"/>
  <c r="DI23" i="10"/>
  <c r="DI27" i="10"/>
  <c r="DI26" i="10"/>
  <c r="DI32" i="10"/>
  <c r="DI31" i="10"/>
  <c r="DI28" i="10"/>
  <c r="DI30" i="10"/>
  <c r="DI33" i="10"/>
  <c r="DI29" i="10"/>
  <c r="DI35" i="10"/>
  <c r="DI36" i="10"/>
  <c r="DI7" i="10"/>
  <c r="DN8" i="10" l="1"/>
  <c r="DH8" i="13"/>
  <c r="DH9" i="13"/>
  <c r="DH10" i="13"/>
  <c r="DH11" i="13"/>
  <c r="DH12" i="13"/>
  <c r="DH13" i="13"/>
  <c r="DH14" i="13"/>
  <c r="DH15" i="13"/>
  <c r="DH16" i="13"/>
  <c r="DH18" i="13"/>
  <c r="DH19" i="13"/>
  <c r="DH20" i="13"/>
  <c r="DH21" i="13"/>
  <c r="DH22" i="13"/>
  <c r="DH23" i="13"/>
  <c r="DH24" i="13"/>
  <c r="DH25" i="13"/>
  <c r="DH26" i="13"/>
  <c r="DH27" i="13"/>
  <c r="DH28" i="13"/>
  <c r="DH29" i="13"/>
  <c r="DH30" i="13"/>
  <c r="DH31" i="13"/>
  <c r="DH32" i="13"/>
  <c r="DH33" i="13"/>
  <c r="DH34" i="13"/>
  <c r="DH35" i="13"/>
  <c r="DH36" i="13"/>
  <c r="DH37" i="13"/>
  <c r="DH38" i="13"/>
  <c r="DH7" i="13"/>
  <c r="DH15" i="12" l="1"/>
  <c r="DH14" i="12"/>
  <c r="DH10" i="12"/>
  <c r="DH9" i="12"/>
  <c r="DH35" i="12"/>
  <c r="DH8" i="12"/>
  <c r="DH11" i="12"/>
  <c r="DH12" i="12"/>
  <c r="DH13" i="12"/>
  <c r="DH16" i="12"/>
  <c r="DH17" i="12"/>
  <c r="DH18" i="12"/>
  <c r="DH19" i="12"/>
  <c r="DH20" i="12"/>
  <c r="DH21" i="12"/>
  <c r="DH23" i="12"/>
  <c r="DH24" i="12"/>
  <c r="DH25" i="12"/>
  <c r="DH26" i="12"/>
  <c r="DH27" i="12"/>
  <c r="DH28" i="12"/>
  <c r="DH29" i="12"/>
  <c r="DH30" i="12"/>
  <c r="DH31" i="12"/>
  <c r="DH32" i="12"/>
  <c r="DH33" i="12"/>
  <c r="DH34" i="12"/>
  <c r="DH7" i="12"/>
  <c r="DH36" i="15" l="1"/>
  <c r="DH13" i="15"/>
  <c r="DH17" i="15"/>
  <c r="DH19" i="15"/>
  <c r="DH16" i="15"/>
  <c r="DH20" i="15"/>
  <c r="DH15" i="15"/>
  <c r="DH12" i="15"/>
  <c r="DH18" i="15"/>
  <c r="DH21" i="15"/>
  <c r="DH23" i="15"/>
  <c r="DH22" i="15"/>
  <c r="DH24" i="15"/>
  <c r="DH25" i="15"/>
  <c r="DH29" i="15"/>
  <c r="DH28" i="15"/>
  <c r="DH26" i="15"/>
  <c r="DH27" i="15"/>
  <c r="DH30" i="15"/>
  <c r="DH31" i="15"/>
  <c r="DH33" i="15"/>
  <c r="DH32" i="15"/>
  <c r="DH34" i="15"/>
  <c r="DH35" i="15"/>
  <c r="DH11" i="15"/>
  <c r="DH9" i="15"/>
  <c r="DH10" i="15"/>
  <c r="DH7" i="15"/>
  <c r="DH14" i="15"/>
  <c r="BC8" i="15" l="1"/>
  <c r="BD8" i="15"/>
  <c r="DI8" i="15" s="1"/>
  <c r="BE8" i="15"/>
  <c r="DJ8" i="15" s="1"/>
  <c r="BF8" i="15"/>
  <c r="DK8" i="15" s="1"/>
  <c r="BW8" i="15" l="1"/>
  <c r="DL8" i="15"/>
  <c r="DH8" i="15"/>
  <c r="BV8" i="15"/>
  <c r="DH34" i="10"/>
  <c r="BD8" i="10"/>
  <c r="DI8" i="10" s="1"/>
  <c r="BE8" i="10"/>
  <c r="DJ8" i="10" s="1"/>
  <c r="BF8" i="10"/>
  <c r="DK8" i="10" s="1"/>
  <c r="BC8" i="10"/>
  <c r="BV8" i="10" l="1"/>
  <c r="DH8" i="10"/>
  <c r="DH9" i="10"/>
  <c r="DH13" i="10"/>
  <c r="DH11" i="10"/>
  <c r="DH12" i="10"/>
  <c r="DH10" i="10"/>
  <c r="DH14" i="10"/>
  <c r="DH16" i="10"/>
  <c r="DH15" i="10"/>
  <c r="DH21" i="10"/>
  <c r="DH17" i="10"/>
  <c r="DH18" i="10"/>
  <c r="DH20" i="10"/>
  <c r="DH19" i="10"/>
  <c r="DH22" i="10"/>
  <c r="DH24" i="10"/>
  <c r="DH23" i="10"/>
  <c r="DH25" i="10"/>
  <c r="DH27" i="10"/>
  <c r="DH32" i="10"/>
  <c r="DH30" i="10"/>
  <c r="DH31" i="10"/>
  <c r="DH33" i="10"/>
  <c r="DH28" i="10"/>
  <c r="DH26" i="10"/>
  <c r="DH29" i="10"/>
  <c r="DH35" i="10"/>
  <c r="DH36" i="10"/>
  <c r="DH7" i="10"/>
  <c r="A39" i="10" l="1"/>
  <c r="DF9" i="12" l="1"/>
  <c r="DG10" i="12"/>
  <c r="DG8" i="13" l="1"/>
  <c r="DG9" i="13"/>
  <c r="DG10" i="13"/>
  <c r="DG11" i="13"/>
  <c r="DG12" i="13"/>
  <c r="DG13" i="13"/>
  <c r="DG14" i="13"/>
  <c r="DG15" i="13"/>
  <c r="DG16" i="13"/>
  <c r="DG17" i="13"/>
  <c r="DG18" i="13"/>
  <c r="DG19" i="13"/>
  <c r="DG20" i="13"/>
  <c r="DG21" i="13"/>
  <c r="DG22" i="13"/>
  <c r="DG23" i="13"/>
  <c r="DG24" i="13"/>
  <c r="DG25" i="13"/>
  <c r="DG26" i="13"/>
  <c r="DG27" i="13"/>
  <c r="DG28" i="13"/>
  <c r="DG29" i="13"/>
  <c r="DG30" i="13"/>
  <c r="DG31" i="13"/>
  <c r="DG32" i="13"/>
  <c r="DG33" i="13"/>
  <c r="DG34" i="13"/>
  <c r="DG35" i="13"/>
  <c r="DG36" i="13"/>
  <c r="DG37" i="13"/>
  <c r="DG38" i="13"/>
  <c r="DG7" i="13"/>
  <c r="DG15" i="12" l="1"/>
  <c r="DG8" i="12" l="1"/>
  <c r="DG9" i="12"/>
  <c r="DG11" i="12"/>
  <c r="DG12" i="12"/>
  <c r="DG13" i="12"/>
  <c r="DG14" i="12"/>
  <c r="DG16" i="12"/>
  <c r="DG17" i="12"/>
  <c r="DG18" i="12"/>
  <c r="DG19" i="12"/>
  <c r="DG20" i="12"/>
  <c r="DG21" i="12"/>
  <c r="DG23" i="12"/>
  <c r="DG24" i="12"/>
  <c r="DG25" i="12"/>
  <c r="DG26" i="12"/>
  <c r="DG27" i="12"/>
  <c r="DG28" i="12"/>
  <c r="DG29" i="12"/>
  <c r="DG30" i="12"/>
  <c r="DG31" i="12"/>
  <c r="DG32" i="12"/>
  <c r="DG33" i="12"/>
  <c r="DG34" i="12"/>
  <c r="DG35" i="12"/>
  <c r="DG7" i="12"/>
  <c r="DG14" i="15"/>
  <c r="DG9" i="15" l="1"/>
  <c r="DG10" i="15"/>
  <c r="DG11" i="15"/>
  <c r="DG13" i="15"/>
  <c r="DG17" i="15"/>
  <c r="DG16" i="15"/>
  <c r="DG19" i="15"/>
  <c r="DG20" i="15"/>
  <c r="DG15" i="15"/>
  <c r="DG18" i="15"/>
  <c r="DG12" i="15"/>
  <c r="DG21" i="15"/>
  <c r="DG23" i="15"/>
  <c r="DG24" i="15"/>
  <c r="DG22" i="15"/>
  <c r="DG29" i="15"/>
  <c r="DG25" i="15"/>
  <c r="DG26" i="15"/>
  <c r="DG28" i="15"/>
  <c r="DG27" i="15"/>
  <c r="DG30" i="15"/>
  <c r="DG31" i="15"/>
  <c r="DG33" i="15"/>
  <c r="DG32" i="15"/>
  <c r="DG34" i="15"/>
  <c r="DG35" i="15"/>
  <c r="DG36" i="15"/>
  <c r="DG7" i="15"/>
  <c r="DG9" i="10" l="1"/>
  <c r="DG13" i="10"/>
  <c r="DG11" i="10"/>
  <c r="DG12" i="10"/>
  <c r="DG14" i="10"/>
  <c r="DG16" i="10"/>
  <c r="DG15" i="10"/>
  <c r="DG10" i="10"/>
  <c r="DG21" i="10"/>
  <c r="DG17" i="10"/>
  <c r="DG18" i="10"/>
  <c r="DG20" i="10"/>
  <c r="DG19" i="10"/>
  <c r="DG22" i="10"/>
  <c r="DG24" i="10"/>
  <c r="DG25" i="10"/>
  <c r="DG23" i="10"/>
  <c r="DG27" i="10"/>
  <c r="DG32" i="10"/>
  <c r="DG30" i="10"/>
  <c r="DG31" i="10"/>
  <c r="DG33" i="10"/>
  <c r="DG29" i="10"/>
  <c r="DG28" i="10"/>
  <c r="DG26" i="10"/>
  <c r="DG35" i="10"/>
  <c r="DG34" i="10"/>
  <c r="DG36" i="10"/>
  <c r="DG7" i="10"/>
  <c r="DF17" i="13" l="1"/>
  <c r="DF8" i="13" l="1"/>
  <c r="DF9" i="13"/>
  <c r="DF10" i="13"/>
  <c r="DF11" i="13"/>
  <c r="DF12" i="13"/>
  <c r="DF13" i="13"/>
  <c r="DF14" i="13"/>
  <c r="DF15" i="13"/>
  <c r="DF16" i="13"/>
  <c r="DF18" i="13"/>
  <c r="DF19" i="13"/>
  <c r="DF20" i="13"/>
  <c r="DF21" i="13"/>
  <c r="DF22" i="13"/>
  <c r="DF23" i="13"/>
  <c r="DF24" i="13"/>
  <c r="DF25" i="13"/>
  <c r="DF26" i="13"/>
  <c r="DF27" i="13"/>
  <c r="DF28" i="13"/>
  <c r="DF29" i="13"/>
  <c r="DF30" i="13"/>
  <c r="DF31" i="13"/>
  <c r="DF32" i="13"/>
  <c r="DF33" i="13"/>
  <c r="DF34" i="13"/>
  <c r="DF35" i="13"/>
  <c r="DF36" i="13"/>
  <c r="DF37" i="13"/>
  <c r="DF38" i="13"/>
  <c r="DF7" i="13"/>
  <c r="DF15" i="12" l="1"/>
  <c r="DF13" i="12"/>
  <c r="DF11" i="12"/>
  <c r="DF10" i="12"/>
  <c r="DF24" i="12" l="1"/>
  <c r="DF8" i="12"/>
  <c r="DF12" i="12"/>
  <c r="DF14" i="12"/>
  <c r="DF16" i="12"/>
  <c r="DF17" i="12"/>
  <c r="DF18" i="12"/>
  <c r="DF19" i="12"/>
  <c r="DF20" i="12"/>
  <c r="DF21" i="12"/>
  <c r="DF23" i="12"/>
  <c r="DF25" i="12"/>
  <c r="DF26" i="12"/>
  <c r="DF27" i="12"/>
  <c r="DF28" i="12"/>
  <c r="DF29" i="12"/>
  <c r="DF30" i="12"/>
  <c r="DF31" i="12"/>
  <c r="DF32" i="12"/>
  <c r="DF33" i="12"/>
  <c r="DF34" i="12"/>
  <c r="DF35" i="12"/>
  <c r="DF7" i="12"/>
  <c r="DD14" i="15" l="1"/>
  <c r="DF14" i="15"/>
  <c r="DF9" i="15"/>
  <c r="DF10" i="15"/>
  <c r="DF11" i="15"/>
  <c r="DF13" i="15"/>
  <c r="DF17" i="15"/>
  <c r="DF16" i="15"/>
  <c r="DF19" i="15"/>
  <c r="DF20" i="15"/>
  <c r="DF15" i="15"/>
  <c r="DF18" i="15"/>
  <c r="DF12" i="15"/>
  <c r="DF21" i="15"/>
  <c r="DF23" i="15"/>
  <c r="DF24" i="15"/>
  <c r="DF22" i="15"/>
  <c r="DF29" i="15"/>
  <c r="DF25" i="15"/>
  <c r="DF26" i="15"/>
  <c r="DF28" i="15"/>
  <c r="DF27" i="15"/>
  <c r="DF30" i="15"/>
  <c r="DF31" i="15"/>
  <c r="DF33" i="15"/>
  <c r="DF32" i="15"/>
  <c r="DF34" i="15"/>
  <c r="DF35" i="15"/>
  <c r="DF36" i="15"/>
  <c r="DF7" i="15"/>
  <c r="DF9" i="10"/>
  <c r="DF13" i="10"/>
  <c r="DF14" i="10"/>
  <c r="DF12" i="10"/>
  <c r="DF11" i="10"/>
  <c r="DF16" i="10"/>
  <c r="DF15" i="10"/>
  <c r="DF10" i="10"/>
  <c r="DF21" i="10"/>
  <c r="DF17" i="10"/>
  <c r="DF18" i="10"/>
  <c r="DF20" i="10"/>
  <c r="DF19" i="10"/>
  <c r="DF22" i="10"/>
  <c r="DF24" i="10"/>
  <c r="DF25" i="10"/>
  <c r="DF23" i="10"/>
  <c r="DF27" i="10"/>
  <c r="DF32" i="10"/>
  <c r="DF30" i="10"/>
  <c r="DF33" i="10"/>
  <c r="DF31" i="10"/>
  <c r="DF29" i="10"/>
  <c r="DF28" i="10"/>
  <c r="DF26" i="10"/>
  <c r="DF35" i="10"/>
  <c r="DF34" i="10"/>
  <c r="DF36" i="10"/>
  <c r="DF7" i="10"/>
  <c r="DE16" i="12" l="1"/>
  <c r="A43" i="13" l="1"/>
  <c r="A40" i="12"/>
  <c r="A41" i="15"/>
  <c r="A41" i="10"/>
  <c r="B21" i="13" l="1"/>
  <c r="A3" i="13" l="1"/>
  <c r="DE8" i="13" l="1"/>
  <c r="DE9" i="13"/>
  <c r="DE10" i="13"/>
  <c r="DE11" i="13"/>
  <c r="DE12" i="13"/>
  <c r="DE13" i="13"/>
  <c r="DE14" i="13"/>
  <c r="DE15" i="13"/>
  <c r="DE16" i="13"/>
  <c r="DE17" i="13"/>
  <c r="DE18" i="13"/>
  <c r="DE19" i="13"/>
  <c r="DE20" i="13"/>
  <c r="DE21" i="13"/>
  <c r="DE22" i="13"/>
  <c r="DE23" i="13"/>
  <c r="DE24" i="13"/>
  <c r="DE25" i="13"/>
  <c r="DE26" i="13"/>
  <c r="DE27" i="13"/>
  <c r="DE28" i="13"/>
  <c r="DE29" i="13"/>
  <c r="DE30" i="13"/>
  <c r="DE31" i="13"/>
  <c r="DE32" i="13"/>
  <c r="DE33" i="13"/>
  <c r="DE34" i="13"/>
  <c r="DE35" i="13"/>
  <c r="DE36" i="13"/>
  <c r="DE37" i="13"/>
  <c r="DE38" i="13"/>
  <c r="DE7" i="13"/>
  <c r="DD21" i="13"/>
  <c r="CZ21" i="13"/>
  <c r="DA21" i="13"/>
  <c r="DB21" i="13"/>
  <c r="DC21" i="13"/>
  <c r="CV21" i="13"/>
  <c r="CW21" i="13"/>
  <c r="CX21" i="13"/>
  <c r="CY21" i="13"/>
  <c r="CR21" i="13"/>
  <c r="CS21" i="13"/>
  <c r="CT21" i="13"/>
  <c r="CU21" i="13"/>
  <c r="CN21" i="13"/>
  <c r="CO21" i="13"/>
  <c r="CP21" i="13"/>
  <c r="CQ21" i="13"/>
  <c r="CJ21" i="13"/>
  <c r="CK21" i="13"/>
  <c r="CL21" i="13"/>
  <c r="CM21" i="13"/>
  <c r="CF21" i="13"/>
  <c r="CG21" i="13"/>
  <c r="CH21" i="13"/>
  <c r="CI21" i="13"/>
  <c r="CB21" i="13"/>
  <c r="CC21" i="13"/>
  <c r="CD21" i="13"/>
  <c r="CE21" i="13"/>
  <c r="BX21" i="13"/>
  <c r="BY21" i="13"/>
  <c r="BZ21" i="13"/>
  <c r="CA21" i="13"/>
  <c r="BU21" i="13"/>
  <c r="BT21" i="13"/>
  <c r="BS21" i="13"/>
  <c r="DE12" i="12" l="1"/>
  <c r="DE15" i="12"/>
  <c r="DD15" i="12"/>
  <c r="DE8" i="12"/>
  <c r="DE9" i="12"/>
  <c r="DE10" i="12"/>
  <c r="DE11" i="12"/>
  <c r="DE13" i="12"/>
  <c r="DE17" i="12"/>
  <c r="DE18" i="12"/>
  <c r="DE19" i="12"/>
  <c r="DE20" i="12"/>
  <c r="DE21" i="12"/>
  <c r="DE23" i="12"/>
  <c r="DE24" i="12"/>
  <c r="DE25" i="12"/>
  <c r="DE26" i="12"/>
  <c r="DE27" i="12"/>
  <c r="DE28" i="12"/>
  <c r="DE29" i="12"/>
  <c r="DE30" i="12"/>
  <c r="DE31" i="12"/>
  <c r="DE32" i="12"/>
  <c r="DE33" i="12"/>
  <c r="DE34" i="12"/>
  <c r="DE35" i="12"/>
  <c r="DC15" i="12"/>
  <c r="DB15" i="12"/>
  <c r="DA15" i="12"/>
  <c r="CZ15" i="12"/>
  <c r="CY15" i="12"/>
  <c r="CX15" i="12"/>
  <c r="CW15" i="12"/>
  <c r="CV15" i="12"/>
  <c r="CU15" i="12"/>
  <c r="CT15" i="12"/>
  <c r="CS15" i="12"/>
  <c r="CR15" i="12"/>
  <c r="CQ15" i="12"/>
  <c r="CP15" i="12"/>
  <c r="CO15" i="12"/>
  <c r="CN15" i="12"/>
  <c r="CM15" i="12"/>
  <c r="CL15" i="12"/>
  <c r="CK15" i="12"/>
  <c r="CJ15" i="12"/>
  <c r="CI15" i="12"/>
  <c r="CH15" i="12"/>
  <c r="CG15" i="12"/>
  <c r="CF15" i="12"/>
  <c r="CE15" i="12"/>
  <c r="CD15" i="12"/>
  <c r="CC15" i="12"/>
  <c r="CB15" i="12"/>
  <c r="CA15" i="12"/>
  <c r="BZ15" i="12"/>
  <c r="BY15" i="12"/>
  <c r="BX15" i="12"/>
  <c r="B15" i="12"/>
  <c r="BU15" i="12"/>
  <c r="BT15" i="12"/>
  <c r="BS15" i="12"/>
  <c r="DE13" i="10" l="1"/>
  <c r="DE14" i="15"/>
  <c r="DE10" i="15"/>
  <c r="DE9" i="15"/>
  <c r="DE13" i="15"/>
  <c r="DE11" i="15"/>
  <c r="DE16" i="15"/>
  <c r="DE17" i="15"/>
  <c r="DE20" i="15"/>
  <c r="DE15" i="15"/>
  <c r="DE18" i="15"/>
  <c r="DE19" i="15"/>
  <c r="DE22" i="15"/>
  <c r="DE12" i="15"/>
  <c r="DE21" i="15"/>
  <c r="DE23" i="15"/>
  <c r="DE24" i="15"/>
  <c r="DE25" i="15"/>
  <c r="DE26" i="15"/>
  <c r="DE28" i="15"/>
  <c r="DE29" i="15"/>
  <c r="DE27" i="15"/>
  <c r="DE30" i="15"/>
  <c r="DE31" i="15"/>
  <c r="DE33" i="15"/>
  <c r="DE35" i="15"/>
  <c r="DE34" i="15"/>
  <c r="DE32" i="15"/>
  <c r="DE36" i="15"/>
  <c r="DE7" i="15"/>
  <c r="DE9" i="10" l="1"/>
  <c r="DE10" i="10"/>
  <c r="DE12" i="10"/>
  <c r="DE14" i="10"/>
  <c r="DE11" i="10"/>
  <c r="DE16" i="10"/>
  <c r="DE21" i="10"/>
  <c r="DE18" i="10"/>
  <c r="DE17" i="10"/>
  <c r="DE15" i="10"/>
  <c r="DE19" i="10"/>
  <c r="DE20" i="10"/>
  <c r="DE22" i="10"/>
  <c r="DE25" i="10"/>
  <c r="DE24" i="10"/>
  <c r="DE23" i="10"/>
  <c r="DE29" i="10"/>
  <c r="DE27" i="10"/>
  <c r="DE32" i="10"/>
  <c r="DE33" i="10"/>
  <c r="DE31" i="10"/>
  <c r="DE30" i="10"/>
  <c r="DE26" i="10"/>
  <c r="DE28" i="10"/>
  <c r="DE35" i="10"/>
  <c r="DE34" i="10"/>
  <c r="DE36" i="10"/>
  <c r="DE7" i="10"/>
  <c r="CZ14" i="12" l="1"/>
  <c r="CZ13" i="12"/>
  <c r="BU22" i="12"/>
  <c r="CZ35" i="15" l="1"/>
  <c r="CZ34" i="15"/>
  <c r="DB30" i="12"/>
  <c r="DD23" i="12"/>
  <c r="DB10" i="12"/>
  <c r="DD36" i="15" l="1"/>
  <c r="DD8" i="13" l="1"/>
  <c r="DD9" i="13"/>
  <c r="DD10" i="13"/>
  <c r="DD11" i="13"/>
  <c r="DD12" i="13"/>
  <c r="DD13" i="13"/>
  <c r="DD14" i="13"/>
  <c r="DD15" i="13"/>
  <c r="DD16" i="13"/>
  <c r="DD17" i="13"/>
  <c r="DD18" i="13"/>
  <c r="DD19" i="13"/>
  <c r="DD20" i="13"/>
  <c r="DD22" i="13"/>
  <c r="DD23" i="13"/>
  <c r="DD24" i="13"/>
  <c r="DD25" i="13"/>
  <c r="DD26" i="13"/>
  <c r="DD27" i="13"/>
  <c r="DD28" i="13"/>
  <c r="DD29" i="13"/>
  <c r="DD30" i="13"/>
  <c r="DD31" i="13"/>
  <c r="DD32" i="13"/>
  <c r="DD33" i="13"/>
  <c r="DD34" i="13"/>
  <c r="DD35" i="13"/>
  <c r="DD36" i="13"/>
  <c r="DD37" i="13"/>
  <c r="DD38" i="13"/>
  <c r="DD7" i="13"/>
  <c r="DD24" i="12" l="1"/>
  <c r="DD8" i="12" l="1"/>
  <c r="DD9" i="12"/>
  <c r="DD10" i="12"/>
  <c r="DD11" i="12"/>
  <c r="DD12" i="12"/>
  <c r="DD13" i="12"/>
  <c r="DD14" i="12"/>
  <c r="DD16" i="12"/>
  <c r="DD17" i="12"/>
  <c r="DD18" i="12"/>
  <c r="DD19" i="12"/>
  <c r="DD20" i="12"/>
  <c r="DD21" i="12"/>
  <c r="DD25" i="12"/>
  <c r="DD26" i="12"/>
  <c r="DD27" i="12"/>
  <c r="DD28" i="12"/>
  <c r="DD29" i="12"/>
  <c r="DD30" i="12"/>
  <c r="DD31" i="12"/>
  <c r="DD32" i="12"/>
  <c r="DD33" i="12"/>
  <c r="DD34" i="12"/>
  <c r="DD35" i="12"/>
  <c r="DD7" i="12"/>
  <c r="DD10" i="15" l="1"/>
  <c r="DD9" i="15"/>
  <c r="DD11" i="15"/>
  <c r="DD16" i="15"/>
  <c r="DD13" i="15"/>
  <c r="DD19" i="15"/>
  <c r="DD18" i="15"/>
  <c r="DD20" i="15"/>
  <c r="DD21" i="15"/>
  <c r="DD15" i="15"/>
  <c r="DD24" i="15"/>
  <c r="DD23" i="15"/>
  <c r="DD22" i="15"/>
  <c r="DD17" i="15"/>
  <c r="DD12" i="15"/>
  <c r="DD29" i="15"/>
  <c r="DD25" i="15"/>
  <c r="DD26" i="15"/>
  <c r="DD27" i="15"/>
  <c r="DD28" i="15"/>
  <c r="DD30" i="15"/>
  <c r="DD35" i="15"/>
  <c r="DD33" i="15"/>
  <c r="DD31" i="15"/>
  <c r="DD32" i="15"/>
  <c r="DD34" i="15"/>
  <c r="DD7" i="15"/>
  <c r="DD9" i="10" l="1"/>
  <c r="DD12" i="10"/>
  <c r="DD11" i="10"/>
  <c r="DD14" i="10"/>
  <c r="DD10" i="10"/>
  <c r="DD13" i="10"/>
  <c r="DD17" i="10"/>
  <c r="DD16" i="10"/>
  <c r="DD18" i="10"/>
  <c r="DD19" i="10"/>
  <c r="DD15" i="10"/>
  <c r="DD22" i="10"/>
  <c r="DD21" i="10"/>
  <c r="DD20" i="10"/>
  <c r="DD25" i="10"/>
  <c r="DD24" i="10"/>
  <c r="DD23" i="10"/>
  <c r="DD32" i="10"/>
  <c r="DD27" i="10"/>
  <c r="DD33" i="10"/>
  <c r="DD29" i="10"/>
  <c r="DD31" i="10"/>
  <c r="DD28" i="10"/>
  <c r="DD26" i="10"/>
  <c r="DD30" i="10"/>
  <c r="DD34" i="10"/>
  <c r="DD35" i="10"/>
  <c r="DD36" i="10"/>
  <c r="DD7" i="10"/>
  <c r="DC15" i="13" l="1"/>
  <c r="DC8" i="13" l="1"/>
  <c r="DC9" i="13"/>
  <c r="DC10" i="13"/>
  <c r="DC11" i="13"/>
  <c r="DC12" i="13"/>
  <c r="DC13" i="13"/>
  <c r="DC14" i="13"/>
  <c r="DC16" i="13"/>
  <c r="DC17" i="13"/>
  <c r="DC18" i="13"/>
  <c r="DC19" i="13"/>
  <c r="DC20" i="13"/>
  <c r="DC22" i="13"/>
  <c r="DC23" i="13"/>
  <c r="DC24" i="13"/>
  <c r="DC25" i="13"/>
  <c r="DC26" i="13"/>
  <c r="DC27" i="13"/>
  <c r="DC28" i="13"/>
  <c r="DC29" i="13"/>
  <c r="DC30" i="13"/>
  <c r="DC31" i="13"/>
  <c r="DC32" i="13"/>
  <c r="DC33" i="13"/>
  <c r="DC34" i="13"/>
  <c r="DC35" i="13"/>
  <c r="DC36" i="13"/>
  <c r="DC37" i="13"/>
  <c r="DC38" i="13"/>
  <c r="DC7" i="13"/>
  <c r="BU8" i="13" l="1"/>
  <c r="BU9" i="13"/>
  <c r="BU10" i="13"/>
  <c r="BU11" i="13"/>
  <c r="BU12" i="13"/>
  <c r="BU13" i="13"/>
  <c r="BU14" i="13"/>
  <c r="BU15" i="13"/>
  <c r="BU16" i="13"/>
  <c r="BU17" i="13"/>
  <c r="BU18" i="13"/>
  <c r="BU19" i="13"/>
  <c r="BU20" i="13"/>
  <c r="BU22" i="13"/>
  <c r="BU23" i="13"/>
  <c r="BU24" i="13"/>
  <c r="BU25" i="13"/>
  <c r="BU26" i="13"/>
  <c r="BU27" i="13"/>
  <c r="BU28" i="13"/>
  <c r="BU29" i="13"/>
  <c r="BU30" i="13"/>
  <c r="BU31" i="13"/>
  <c r="BU32" i="13"/>
  <c r="BU33" i="13"/>
  <c r="BU34" i="13"/>
  <c r="BU35" i="13"/>
  <c r="BU36" i="13"/>
  <c r="BU37" i="13"/>
  <c r="BU38" i="13"/>
  <c r="BU7" i="13"/>
  <c r="DC8" i="12"/>
  <c r="DC9" i="12"/>
  <c r="DC10" i="12"/>
  <c r="DC11" i="12"/>
  <c r="DC12" i="12"/>
  <c r="DC13" i="12"/>
  <c r="DC14" i="12"/>
  <c r="DC16" i="12"/>
  <c r="DC17" i="12"/>
  <c r="DC18" i="12"/>
  <c r="DC19" i="12"/>
  <c r="DC20" i="12"/>
  <c r="DC21" i="12"/>
  <c r="DC23" i="12"/>
  <c r="DC24" i="12"/>
  <c r="DC25" i="12"/>
  <c r="DC26" i="12"/>
  <c r="DC27" i="12"/>
  <c r="DC28" i="12"/>
  <c r="DC29" i="12"/>
  <c r="DC30" i="12"/>
  <c r="DC31" i="12"/>
  <c r="DC32" i="12"/>
  <c r="DC33" i="12"/>
  <c r="DC34" i="12"/>
  <c r="DC35" i="12"/>
  <c r="DC7" i="12"/>
  <c r="BU8" i="12" l="1"/>
  <c r="BU9" i="12"/>
  <c r="BU10" i="12"/>
  <c r="BU11" i="12"/>
  <c r="BU12" i="12"/>
  <c r="BU13" i="12"/>
  <c r="BU14" i="12"/>
  <c r="BU16" i="12"/>
  <c r="BU17" i="12"/>
  <c r="BU18" i="12"/>
  <c r="BU19" i="12"/>
  <c r="BU20" i="12"/>
  <c r="BU21" i="12"/>
  <c r="BU23" i="12"/>
  <c r="BU24" i="12"/>
  <c r="BU25" i="12"/>
  <c r="BU26" i="12"/>
  <c r="BU27" i="12"/>
  <c r="BU28" i="12"/>
  <c r="BU29" i="12"/>
  <c r="BU30" i="12"/>
  <c r="BU31" i="12"/>
  <c r="BU32" i="12"/>
  <c r="BU33" i="12"/>
  <c r="BU34" i="12"/>
  <c r="BU35" i="12"/>
  <c r="BU7" i="12"/>
  <c r="BU36" i="15"/>
  <c r="DC36" i="15"/>
  <c r="DC10" i="15"/>
  <c r="DC9" i="15"/>
  <c r="DC11" i="15"/>
  <c r="DC16" i="15"/>
  <c r="DC13" i="15"/>
  <c r="DC19" i="15"/>
  <c r="DC18" i="15"/>
  <c r="DC20" i="15"/>
  <c r="DC21" i="15"/>
  <c r="DC15" i="15"/>
  <c r="DC24" i="15"/>
  <c r="DC23" i="15"/>
  <c r="DC22" i="15"/>
  <c r="DC17" i="15"/>
  <c r="DC12" i="15"/>
  <c r="DC14" i="15"/>
  <c r="DC29" i="15"/>
  <c r="DC25" i="15"/>
  <c r="DC26" i="15"/>
  <c r="DC27" i="15"/>
  <c r="DC28" i="15"/>
  <c r="DC30" i="15"/>
  <c r="DC35" i="15"/>
  <c r="DC33" i="15"/>
  <c r="DC31" i="15"/>
  <c r="DC32" i="15"/>
  <c r="DC34" i="15"/>
  <c r="DC7" i="15"/>
  <c r="DB7" i="15"/>
  <c r="BU9" i="15"/>
  <c r="BU11" i="15"/>
  <c r="BU16" i="15"/>
  <c r="BU13" i="15"/>
  <c r="BU19" i="15"/>
  <c r="BU18" i="15"/>
  <c r="BU20" i="15"/>
  <c r="BU21" i="15"/>
  <c r="BU15" i="15"/>
  <c r="BU24" i="15"/>
  <c r="BU23" i="15"/>
  <c r="BU22" i="15"/>
  <c r="BU17" i="15"/>
  <c r="BU12" i="15"/>
  <c r="BU14" i="15"/>
  <c r="BU29" i="15"/>
  <c r="BU25" i="15"/>
  <c r="BU26" i="15"/>
  <c r="BU27" i="15"/>
  <c r="BU28" i="15"/>
  <c r="BU30" i="15"/>
  <c r="BU35" i="15"/>
  <c r="BU33" i="15"/>
  <c r="BU31" i="15"/>
  <c r="BU32" i="15"/>
  <c r="BU34" i="15"/>
  <c r="BU10" i="15"/>
  <c r="BU7" i="15"/>
  <c r="BB8" i="15"/>
  <c r="DG8" i="15" s="1"/>
  <c r="BU12" i="10" l="1"/>
  <c r="BU11" i="10"/>
  <c r="BU14" i="10"/>
  <c r="BU10" i="10"/>
  <c r="BU13" i="10"/>
  <c r="BU17" i="10"/>
  <c r="BU16" i="10"/>
  <c r="BU22" i="10"/>
  <c r="BU15" i="10"/>
  <c r="BU19" i="10"/>
  <c r="BU18" i="10"/>
  <c r="BU20" i="10"/>
  <c r="BU21" i="10"/>
  <c r="BU24" i="10"/>
  <c r="BU25" i="10"/>
  <c r="BU23" i="10"/>
  <c r="BU32" i="10"/>
  <c r="BU27" i="10"/>
  <c r="BU28" i="10"/>
  <c r="BU33" i="10"/>
  <c r="BU31" i="10"/>
  <c r="BU26" i="10"/>
  <c r="BU30" i="10"/>
  <c r="BU29" i="10"/>
  <c r="BU35" i="10"/>
  <c r="BU34" i="10"/>
  <c r="BU36" i="10"/>
  <c r="BU9" i="10"/>
  <c r="BU7" i="10"/>
  <c r="BB8" i="10"/>
  <c r="DG8" i="10" s="1"/>
  <c r="DC9" i="10" l="1"/>
  <c r="DC12" i="10"/>
  <c r="DC11" i="10"/>
  <c r="DC14" i="10"/>
  <c r="DC13" i="10"/>
  <c r="DC16" i="10"/>
  <c r="DC17" i="10"/>
  <c r="DC10" i="10"/>
  <c r="DC22" i="10"/>
  <c r="DC15" i="10"/>
  <c r="DC19" i="10"/>
  <c r="DC18" i="10"/>
  <c r="DC20" i="10"/>
  <c r="DC21" i="10"/>
  <c r="DC24" i="10"/>
  <c r="DC25" i="10"/>
  <c r="DC23" i="10"/>
  <c r="DC32" i="10"/>
  <c r="DC27" i="10"/>
  <c r="DC28" i="10"/>
  <c r="DC33" i="10"/>
  <c r="DC31" i="10"/>
  <c r="DC26" i="10"/>
  <c r="DC30" i="10"/>
  <c r="DC29" i="10"/>
  <c r="DC35" i="10"/>
  <c r="DC34" i="10"/>
  <c r="DC36" i="10"/>
  <c r="DC7" i="10"/>
  <c r="DB15" i="13" l="1"/>
  <c r="DB8" i="13"/>
  <c r="DB9" i="13"/>
  <c r="DB10" i="13"/>
  <c r="DB11" i="13"/>
  <c r="DB12" i="13"/>
  <c r="DB13" i="13"/>
  <c r="DB14" i="13"/>
  <c r="DB16" i="13"/>
  <c r="DB17" i="13"/>
  <c r="DB18" i="13"/>
  <c r="DB19" i="13"/>
  <c r="DB20" i="13"/>
  <c r="DB22" i="13"/>
  <c r="DB23" i="13"/>
  <c r="DB24" i="13"/>
  <c r="DB25" i="13"/>
  <c r="DB26" i="13"/>
  <c r="DB27" i="13"/>
  <c r="DB28" i="13"/>
  <c r="DB29" i="13"/>
  <c r="DB30" i="13"/>
  <c r="DB31" i="13"/>
  <c r="DB32" i="13"/>
  <c r="DB33" i="13"/>
  <c r="DB34" i="13"/>
  <c r="DB35" i="13"/>
  <c r="DB36" i="13"/>
  <c r="DB37" i="13"/>
  <c r="DB38" i="13"/>
  <c r="DB7" i="13"/>
  <c r="DB31" i="12"/>
  <c r="DB11" i="12"/>
  <c r="DB7" i="12"/>
  <c r="DB8" i="12" l="1"/>
  <c r="DB9" i="12"/>
  <c r="DB12" i="12"/>
  <c r="DB13" i="12"/>
  <c r="DB14" i="12"/>
  <c r="DB16" i="12"/>
  <c r="DB17" i="12"/>
  <c r="DB18" i="12"/>
  <c r="DB19" i="12"/>
  <c r="DB20" i="12"/>
  <c r="DB21" i="12"/>
  <c r="DB23" i="12"/>
  <c r="DB24" i="12"/>
  <c r="DB25" i="12"/>
  <c r="DB26" i="12"/>
  <c r="DB27" i="12"/>
  <c r="DB28" i="12"/>
  <c r="DB29" i="12"/>
  <c r="DB32" i="12"/>
  <c r="DB33" i="12"/>
  <c r="DB34" i="12"/>
  <c r="DB35" i="12"/>
  <c r="DB10" i="15"/>
  <c r="DB9" i="15"/>
  <c r="DB11" i="15"/>
  <c r="DB19" i="15"/>
  <c r="DB16" i="15"/>
  <c r="DB13" i="15"/>
  <c r="DB18" i="15"/>
  <c r="DB20" i="15"/>
  <c r="DB24" i="15"/>
  <c r="DB21" i="15"/>
  <c r="DB15" i="15"/>
  <c r="DB23" i="15"/>
  <c r="DB22" i="15"/>
  <c r="DB17" i="15"/>
  <c r="DB12" i="15"/>
  <c r="DB14" i="15"/>
  <c r="DB29" i="15"/>
  <c r="DB25" i="15"/>
  <c r="DB26" i="15"/>
  <c r="DB27" i="15"/>
  <c r="DB28" i="15"/>
  <c r="DB30" i="15"/>
  <c r="DB33" i="15"/>
  <c r="DB31" i="15"/>
  <c r="DB32" i="15"/>
  <c r="DB34" i="15"/>
  <c r="DB35" i="15"/>
  <c r="DB36" i="15"/>
  <c r="BA8" i="15"/>
  <c r="DF8" i="15" s="1"/>
  <c r="DB9" i="10"/>
  <c r="DB12" i="10"/>
  <c r="DB11" i="10"/>
  <c r="DB14" i="10"/>
  <c r="DB13" i="10"/>
  <c r="DB16" i="10"/>
  <c r="DB17" i="10"/>
  <c r="DB10" i="10"/>
  <c r="DB22" i="10"/>
  <c r="DB15" i="10"/>
  <c r="DB19" i="10"/>
  <c r="DB18" i="10"/>
  <c r="DB20" i="10"/>
  <c r="DB21" i="10"/>
  <c r="DB24" i="10"/>
  <c r="DB25" i="10"/>
  <c r="DB23" i="10"/>
  <c r="DB32" i="10"/>
  <c r="DB27" i="10"/>
  <c r="DB28" i="10"/>
  <c r="DB33" i="10"/>
  <c r="DB31" i="10"/>
  <c r="DB26" i="10"/>
  <c r="DB30" i="10"/>
  <c r="DB29" i="10"/>
  <c r="DB35" i="10"/>
  <c r="DB34" i="10"/>
  <c r="DB36" i="10"/>
  <c r="DB7" i="10"/>
  <c r="DA7" i="10"/>
  <c r="BA8" i="10"/>
  <c r="DF8" i="10" s="1"/>
  <c r="BT34" i="10"/>
  <c r="DA8" i="13" l="1"/>
  <c r="DA9" i="13"/>
  <c r="DA10" i="13"/>
  <c r="DA11" i="13"/>
  <c r="DA12" i="13"/>
  <c r="DA13" i="13"/>
  <c r="DA14" i="13"/>
  <c r="DA15" i="13"/>
  <c r="DA16" i="13"/>
  <c r="DA17" i="13"/>
  <c r="DA18" i="13"/>
  <c r="DA19" i="13"/>
  <c r="DA20" i="13"/>
  <c r="DA22" i="13"/>
  <c r="DA23" i="13"/>
  <c r="DA24" i="13"/>
  <c r="DA25" i="13"/>
  <c r="DA26" i="13"/>
  <c r="DA27" i="13"/>
  <c r="DA28" i="13"/>
  <c r="DA29" i="13"/>
  <c r="DA30" i="13"/>
  <c r="DA31" i="13"/>
  <c r="DA32" i="13"/>
  <c r="DA33" i="13"/>
  <c r="DA34" i="13"/>
  <c r="DA35" i="13"/>
  <c r="DA36" i="13"/>
  <c r="DA37" i="13"/>
  <c r="DA38" i="13"/>
  <c r="DA7" i="13"/>
  <c r="DA8" i="12" l="1"/>
  <c r="DA9" i="12"/>
  <c r="DA10" i="12"/>
  <c r="DA11" i="12"/>
  <c r="DA12" i="12"/>
  <c r="DA13" i="12"/>
  <c r="DA14" i="12"/>
  <c r="DA16" i="12"/>
  <c r="DA17" i="12"/>
  <c r="DA18" i="12"/>
  <c r="DA19" i="12"/>
  <c r="DA20" i="12"/>
  <c r="DA21" i="12"/>
  <c r="DA23" i="12"/>
  <c r="DA24" i="12"/>
  <c r="DA25" i="12"/>
  <c r="DA26" i="12"/>
  <c r="DA27" i="12"/>
  <c r="DA28" i="12"/>
  <c r="DA29" i="12"/>
  <c r="DA30" i="12"/>
  <c r="DA31" i="12"/>
  <c r="DA32" i="12"/>
  <c r="DA33" i="12"/>
  <c r="DA34" i="12"/>
  <c r="DA35" i="12"/>
  <c r="DA7" i="12"/>
  <c r="CZ36" i="15"/>
  <c r="DA36" i="15"/>
  <c r="DA34" i="15"/>
  <c r="DA35" i="15"/>
  <c r="AY8" i="15" l="1"/>
  <c r="AZ8" i="15"/>
  <c r="DE8" i="15" s="1"/>
  <c r="DA10" i="15"/>
  <c r="DA9" i="15"/>
  <c r="DA11" i="15"/>
  <c r="DA16" i="15"/>
  <c r="DA18" i="15"/>
  <c r="DA13" i="15"/>
  <c r="DA20" i="15"/>
  <c r="DA21" i="15"/>
  <c r="DA15" i="15"/>
  <c r="DA19" i="15"/>
  <c r="DA24" i="15"/>
  <c r="DA17" i="15"/>
  <c r="DA22" i="15"/>
  <c r="DA23" i="15"/>
  <c r="DA14" i="15"/>
  <c r="DA26" i="15"/>
  <c r="DA25" i="15"/>
  <c r="DA29" i="15"/>
  <c r="DA12" i="15"/>
  <c r="DA27" i="15"/>
  <c r="DA30" i="15"/>
  <c r="DA28" i="15"/>
  <c r="DA33" i="15"/>
  <c r="DA31" i="15"/>
  <c r="DA32" i="15"/>
  <c r="DA7" i="15"/>
  <c r="AZ8" i="10"/>
  <c r="DE8" i="10" s="1"/>
  <c r="DA9" i="10"/>
  <c r="DA12" i="10"/>
  <c r="DA11" i="10"/>
  <c r="DA10" i="10"/>
  <c r="DA14" i="10"/>
  <c r="DA17" i="10"/>
  <c r="DA13" i="10"/>
  <c r="DA18" i="10"/>
  <c r="DA19" i="10"/>
  <c r="DA15" i="10"/>
  <c r="DA16" i="10"/>
  <c r="DA25" i="10"/>
  <c r="DA21" i="10"/>
  <c r="DA20" i="10"/>
  <c r="DA22" i="10"/>
  <c r="DA24" i="10"/>
  <c r="DA23" i="10"/>
  <c r="DA29" i="10"/>
  <c r="DA27" i="10"/>
  <c r="DA32" i="10"/>
  <c r="DA31" i="10"/>
  <c r="DA33" i="10"/>
  <c r="DA26" i="10"/>
  <c r="DA28" i="10"/>
  <c r="DA30" i="10"/>
  <c r="DA35" i="10"/>
  <c r="DA36" i="10"/>
  <c r="DD8" i="15" l="1"/>
  <c r="BU8" i="15"/>
  <c r="CY35" i="15"/>
  <c r="BT36" i="15"/>
  <c r="CT36" i="13" l="1"/>
  <c r="CS35" i="13"/>
  <c r="CR35" i="13"/>
  <c r="CQ35" i="13"/>
  <c r="CZ8" i="13" l="1"/>
  <c r="CZ9" i="13"/>
  <c r="CZ10" i="13"/>
  <c r="CZ11" i="13"/>
  <c r="CZ12" i="13"/>
  <c r="CZ13" i="13"/>
  <c r="CZ14" i="13"/>
  <c r="CZ15" i="13"/>
  <c r="CZ16" i="13"/>
  <c r="CZ17" i="13"/>
  <c r="CZ18" i="13"/>
  <c r="CZ19" i="13"/>
  <c r="CZ20" i="13"/>
  <c r="CZ22" i="13"/>
  <c r="CZ23" i="13"/>
  <c r="CZ24" i="13"/>
  <c r="CZ25" i="13"/>
  <c r="CZ26" i="13"/>
  <c r="CZ27" i="13"/>
  <c r="CZ28" i="13"/>
  <c r="CZ29" i="13"/>
  <c r="CZ30" i="13"/>
  <c r="CZ31" i="13"/>
  <c r="CZ32" i="13"/>
  <c r="CZ33" i="13"/>
  <c r="CZ34" i="13"/>
  <c r="CZ35" i="13"/>
  <c r="CZ36" i="13"/>
  <c r="CZ37" i="13"/>
  <c r="CZ38" i="13"/>
  <c r="CZ7" i="13"/>
  <c r="CR22" i="12" l="1"/>
  <c r="CZ8" i="12"/>
  <c r="CZ9" i="12"/>
  <c r="CZ10" i="12"/>
  <c r="CZ11" i="12"/>
  <c r="CZ12" i="12"/>
  <c r="CZ16" i="12"/>
  <c r="CZ17" i="12"/>
  <c r="CZ18" i="12"/>
  <c r="CZ19" i="12"/>
  <c r="CZ20" i="12"/>
  <c r="CZ21" i="12"/>
  <c r="CZ23" i="12"/>
  <c r="CZ24" i="12"/>
  <c r="CZ25" i="12"/>
  <c r="CZ26" i="12"/>
  <c r="CZ27" i="12"/>
  <c r="CZ28" i="12"/>
  <c r="CZ29" i="12"/>
  <c r="CZ30" i="12"/>
  <c r="CZ31" i="12"/>
  <c r="CZ32" i="12"/>
  <c r="CZ33" i="12"/>
  <c r="CZ34" i="12"/>
  <c r="CZ35" i="12"/>
  <c r="CZ7" i="12"/>
  <c r="CZ9" i="15" l="1"/>
  <c r="CZ11" i="15"/>
  <c r="CZ16" i="15"/>
  <c r="CZ18" i="15"/>
  <c r="CZ13" i="15"/>
  <c r="CZ20" i="15"/>
  <c r="CZ21" i="15"/>
  <c r="CZ15" i="15"/>
  <c r="CZ19" i="15"/>
  <c r="CZ24" i="15"/>
  <c r="CZ17" i="15"/>
  <c r="CZ22" i="15"/>
  <c r="CZ23" i="15"/>
  <c r="CZ14" i="15"/>
  <c r="CZ26" i="15"/>
  <c r="CZ25" i="15"/>
  <c r="CZ29" i="15"/>
  <c r="CZ12" i="15"/>
  <c r="CZ27" i="15"/>
  <c r="CZ30" i="15"/>
  <c r="CZ28" i="15"/>
  <c r="CZ33" i="15"/>
  <c r="CZ31" i="15"/>
  <c r="CZ32" i="15"/>
  <c r="CZ10" i="15"/>
  <c r="CZ7" i="15"/>
  <c r="CZ12" i="10"/>
  <c r="CZ11" i="10"/>
  <c r="CZ10" i="10"/>
  <c r="CZ14" i="10"/>
  <c r="CZ17" i="10"/>
  <c r="CZ13" i="10"/>
  <c r="CZ18" i="10"/>
  <c r="CZ19" i="10"/>
  <c r="CZ15" i="10"/>
  <c r="CZ16" i="10"/>
  <c r="CZ25" i="10"/>
  <c r="CZ21" i="10"/>
  <c r="CZ20" i="10"/>
  <c r="CZ22" i="10"/>
  <c r="CZ24" i="10"/>
  <c r="CZ23" i="10"/>
  <c r="CZ29" i="10"/>
  <c r="CZ27" i="10"/>
  <c r="CZ32" i="10"/>
  <c r="CZ31" i="10"/>
  <c r="CZ33" i="10"/>
  <c r="CZ26" i="10"/>
  <c r="CZ28" i="10"/>
  <c r="CZ30" i="10"/>
  <c r="CZ35" i="10"/>
  <c r="CZ34" i="10"/>
  <c r="CZ36" i="10"/>
  <c r="CZ9" i="10"/>
  <c r="CZ7" i="10"/>
  <c r="AY8" i="10"/>
  <c r="BU8" i="10" l="1"/>
  <c r="DD8" i="10"/>
  <c r="B7" i="13"/>
  <c r="B7" i="10" l="1"/>
  <c r="B38" i="13" l="1"/>
  <c r="B36" i="13"/>
  <c r="B35" i="13"/>
  <c r="B33" i="13"/>
  <c r="B32" i="13"/>
  <c r="B17" i="12"/>
  <c r="B14" i="12"/>
  <c r="B13" i="12"/>
  <c r="B11" i="12"/>
  <c r="B10" i="12"/>
  <c r="CW36" i="13" l="1"/>
  <c r="CV36" i="13"/>
  <c r="CU36" i="13"/>
  <c r="CN38" i="13"/>
  <c r="CO38" i="13"/>
  <c r="CP38" i="13"/>
  <c r="CQ38" i="13"/>
  <c r="CR38" i="13"/>
  <c r="CS38" i="13"/>
  <c r="CT38" i="13"/>
  <c r="CU38" i="13"/>
  <c r="CV38" i="13"/>
  <c r="CW38" i="13"/>
  <c r="CX38" i="13"/>
  <c r="CY38" i="13"/>
  <c r="CN35" i="13"/>
  <c r="CO35" i="13"/>
  <c r="CP35" i="13"/>
  <c r="CT35" i="13"/>
  <c r="CU35" i="13"/>
  <c r="CV35" i="13"/>
  <c r="CW35" i="13"/>
  <c r="CX35" i="13"/>
  <c r="CY35" i="13"/>
  <c r="CN36" i="13"/>
  <c r="CO36" i="13"/>
  <c r="CP36" i="13"/>
  <c r="CQ36" i="13"/>
  <c r="CR36" i="13"/>
  <c r="CS36" i="13"/>
  <c r="CX36" i="13"/>
  <c r="CY36" i="13"/>
  <c r="CN32" i="13"/>
  <c r="CO32" i="13"/>
  <c r="CP32" i="13"/>
  <c r="CQ32" i="13"/>
  <c r="CR32" i="13"/>
  <c r="CS32" i="13"/>
  <c r="CT32" i="13"/>
  <c r="CU32" i="13"/>
  <c r="CV32" i="13"/>
  <c r="CW32" i="13"/>
  <c r="CX32" i="13"/>
  <c r="CY32" i="13"/>
  <c r="CN33" i="13"/>
  <c r="CO33" i="13"/>
  <c r="CP33" i="13"/>
  <c r="CQ33" i="13"/>
  <c r="CR33" i="13"/>
  <c r="CS33" i="13"/>
  <c r="CT33" i="13"/>
  <c r="CU33" i="13"/>
  <c r="CV33" i="13"/>
  <c r="CW33" i="13"/>
  <c r="CX33" i="13"/>
  <c r="CY33" i="13"/>
  <c r="BX18" i="13"/>
  <c r="BX38" i="13"/>
  <c r="BY38" i="13"/>
  <c r="BZ38" i="13"/>
  <c r="CA38" i="13"/>
  <c r="CB38" i="13"/>
  <c r="CC38" i="13"/>
  <c r="CD38" i="13"/>
  <c r="CE38" i="13"/>
  <c r="CF38" i="13"/>
  <c r="CG38" i="13"/>
  <c r="CH38" i="13"/>
  <c r="CI38" i="13"/>
  <c r="CJ38" i="13"/>
  <c r="CK38" i="13"/>
  <c r="CL38" i="13"/>
  <c r="CM38" i="13"/>
  <c r="BX35" i="13"/>
  <c r="BY35" i="13"/>
  <c r="BZ35" i="13"/>
  <c r="CA35" i="13"/>
  <c r="CB35" i="13"/>
  <c r="CC35" i="13"/>
  <c r="CD35" i="13"/>
  <c r="CE35" i="13"/>
  <c r="CF35" i="13"/>
  <c r="CG35" i="13"/>
  <c r="CH35" i="13"/>
  <c r="CI35" i="13"/>
  <c r="CJ35" i="13"/>
  <c r="CK35" i="13"/>
  <c r="CL35" i="13"/>
  <c r="CM35" i="13"/>
  <c r="BX36" i="13"/>
  <c r="BY36" i="13"/>
  <c r="BZ36" i="13"/>
  <c r="CA36" i="13"/>
  <c r="CB36" i="13"/>
  <c r="CC36" i="13"/>
  <c r="CD36" i="13"/>
  <c r="CE36" i="13"/>
  <c r="CF36" i="13"/>
  <c r="CG36" i="13"/>
  <c r="CH36" i="13"/>
  <c r="CI36" i="13"/>
  <c r="CJ36" i="13"/>
  <c r="CK36" i="13"/>
  <c r="CL36" i="13"/>
  <c r="CM36" i="13"/>
  <c r="BY32" i="13"/>
  <c r="BZ32" i="13"/>
  <c r="CA32" i="13"/>
  <c r="CB32" i="13"/>
  <c r="CC32" i="13"/>
  <c r="CD32" i="13"/>
  <c r="CE32" i="13"/>
  <c r="CF32" i="13"/>
  <c r="CG32" i="13"/>
  <c r="CH32" i="13"/>
  <c r="CI32" i="13"/>
  <c r="CJ32" i="13"/>
  <c r="CK32" i="13"/>
  <c r="CL32" i="13"/>
  <c r="CM32" i="13"/>
  <c r="BY33" i="13"/>
  <c r="BZ33" i="13"/>
  <c r="CA33" i="13"/>
  <c r="CB33" i="13"/>
  <c r="CC33" i="13"/>
  <c r="CD33" i="13"/>
  <c r="CE33" i="13"/>
  <c r="CF33" i="13"/>
  <c r="CG33" i="13"/>
  <c r="CH33" i="13"/>
  <c r="CI33" i="13"/>
  <c r="CJ33" i="13"/>
  <c r="CK33" i="13"/>
  <c r="CL33" i="13"/>
  <c r="CM33" i="13"/>
  <c r="BX32" i="13"/>
  <c r="BX33" i="13"/>
  <c r="BT38" i="13"/>
  <c r="BS38" i="13"/>
  <c r="BT36" i="13"/>
  <c r="BT35" i="13"/>
  <c r="BS35" i="13"/>
  <c r="BS36" i="13"/>
  <c r="BT32" i="13"/>
  <c r="BT33" i="13"/>
  <c r="BS32" i="13"/>
  <c r="BS33" i="13"/>
  <c r="B7" i="12"/>
  <c r="A2" i="13"/>
  <c r="A2" i="12"/>
  <c r="A37" i="15"/>
  <c r="A2" i="10"/>
  <c r="A2" i="15"/>
  <c r="B8" i="15" l="1"/>
  <c r="B7" i="15"/>
  <c r="B8" i="10" l="1"/>
  <c r="CT16" i="13" l="1"/>
  <c r="CV15" i="13"/>
  <c r="BY17" i="12" l="1"/>
  <c r="BZ17" i="12"/>
  <c r="CA17" i="12"/>
  <c r="CB17" i="12"/>
  <c r="CC17" i="12"/>
  <c r="CD17" i="12"/>
  <c r="CE17" i="12"/>
  <c r="CF17" i="12"/>
  <c r="CG17" i="12"/>
  <c r="CH17" i="12"/>
  <c r="CI17" i="12"/>
  <c r="CJ17" i="12"/>
  <c r="CK17" i="12"/>
  <c r="CL17" i="12"/>
  <c r="CM17" i="12"/>
  <c r="CN17" i="12"/>
  <c r="CO17" i="12"/>
  <c r="CP17" i="12"/>
  <c r="CQ17" i="12"/>
  <c r="CR17" i="12"/>
  <c r="CS17" i="12"/>
  <c r="CT17" i="12"/>
  <c r="CU17" i="12"/>
  <c r="CV17" i="12"/>
  <c r="CW17" i="12"/>
  <c r="CX17" i="12"/>
  <c r="CY17" i="12"/>
  <c r="BX17" i="12"/>
  <c r="BY13" i="12"/>
  <c r="BZ13" i="12"/>
  <c r="CA13" i="12"/>
  <c r="CB13" i="12"/>
  <c r="CC13" i="12"/>
  <c r="CD13" i="12"/>
  <c r="CE13" i="12"/>
  <c r="CF13" i="12"/>
  <c r="CG13" i="12"/>
  <c r="CH13" i="12"/>
  <c r="CI13" i="12"/>
  <c r="CJ13" i="12"/>
  <c r="CK13" i="12"/>
  <c r="CL13" i="12"/>
  <c r="CM13" i="12"/>
  <c r="CN13" i="12"/>
  <c r="CO13" i="12"/>
  <c r="CP13" i="12"/>
  <c r="CQ13" i="12"/>
  <c r="CR13" i="12"/>
  <c r="CS13" i="12"/>
  <c r="CT13" i="12"/>
  <c r="CU13" i="12"/>
  <c r="CV13" i="12"/>
  <c r="CW13" i="12"/>
  <c r="CX13" i="12"/>
  <c r="CY13" i="12"/>
  <c r="BY14" i="12"/>
  <c r="BZ14" i="12"/>
  <c r="CA14" i="12"/>
  <c r="CB14" i="12"/>
  <c r="CC14" i="12"/>
  <c r="CD14" i="12"/>
  <c r="CE14" i="12"/>
  <c r="CF14" i="12"/>
  <c r="CG14" i="12"/>
  <c r="CH14" i="12"/>
  <c r="CI14" i="12"/>
  <c r="CJ14" i="12"/>
  <c r="CK14" i="12"/>
  <c r="CL14" i="12"/>
  <c r="CM14" i="12"/>
  <c r="CN14" i="12"/>
  <c r="CO14" i="12"/>
  <c r="CP14" i="12"/>
  <c r="CQ14" i="12"/>
  <c r="CR14" i="12"/>
  <c r="CS14" i="12"/>
  <c r="CT14" i="12"/>
  <c r="CU14" i="12"/>
  <c r="CV14" i="12"/>
  <c r="CW14" i="12"/>
  <c r="CX14" i="12"/>
  <c r="CY14" i="12"/>
  <c r="BX13" i="12"/>
  <c r="BX14" i="12"/>
  <c r="BY10" i="12"/>
  <c r="CC10" i="12"/>
  <c r="CD10" i="12"/>
  <c r="CE10" i="12"/>
  <c r="CF10" i="12"/>
  <c r="CG10" i="12"/>
  <c r="CH10" i="12"/>
  <c r="CI10" i="12"/>
  <c r="CJ10" i="12"/>
  <c r="CK10" i="12"/>
  <c r="CL10" i="12"/>
  <c r="CM10" i="12"/>
  <c r="CN10" i="12"/>
  <c r="CO10" i="12"/>
  <c r="CP10" i="12"/>
  <c r="CQ10" i="12"/>
  <c r="CR10" i="12"/>
  <c r="CS10" i="12"/>
  <c r="CT10" i="12"/>
  <c r="CU10" i="12"/>
  <c r="CV10" i="12"/>
  <c r="CW10" i="12"/>
  <c r="CX10" i="12"/>
  <c r="CY10" i="12"/>
  <c r="BY11" i="12"/>
  <c r="BZ11" i="12"/>
  <c r="CA11" i="12"/>
  <c r="CB11" i="12"/>
  <c r="CC11" i="12"/>
  <c r="CD11" i="12"/>
  <c r="CE11" i="12"/>
  <c r="CF11" i="12"/>
  <c r="CG11" i="12"/>
  <c r="CH11" i="12"/>
  <c r="CI11" i="12"/>
  <c r="CJ11" i="12"/>
  <c r="CK11" i="12"/>
  <c r="CL11" i="12"/>
  <c r="CM11" i="12"/>
  <c r="CN11" i="12"/>
  <c r="CO11" i="12"/>
  <c r="CP11" i="12"/>
  <c r="CQ11" i="12"/>
  <c r="CR11" i="12"/>
  <c r="CS11" i="12"/>
  <c r="CT11" i="12"/>
  <c r="CU11" i="12"/>
  <c r="CV11" i="12"/>
  <c r="CW11" i="12"/>
  <c r="CX11" i="12"/>
  <c r="CY11" i="12"/>
  <c r="BX10" i="12"/>
  <c r="BX11" i="12"/>
  <c r="BT17" i="12"/>
  <c r="BS17" i="12"/>
  <c r="BT13" i="12"/>
  <c r="BT14" i="12"/>
  <c r="BS13" i="12"/>
  <c r="BS14" i="12"/>
  <c r="BT11" i="12"/>
  <c r="BS11" i="12"/>
  <c r="BT10" i="12"/>
  <c r="BS10" i="12"/>
  <c r="A42" i="13" l="1"/>
  <c r="A39" i="12"/>
  <c r="A40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BX8" i="15" s="1"/>
  <c r="X8" i="15"/>
  <c r="Y8" i="15"/>
  <c r="BZ8" i="15" s="1"/>
  <c r="Z8" i="15"/>
  <c r="AA8" i="15"/>
  <c r="AB8" i="15"/>
  <c r="AC8" i="15"/>
  <c r="CD8" i="15" s="1"/>
  <c r="AD8" i="15"/>
  <c r="AE8" i="15"/>
  <c r="AF8" i="15"/>
  <c r="AG8" i="15"/>
  <c r="CH8" i="15" s="1"/>
  <c r="AH8" i="15"/>
  <c r="CI8" i="15" s="1"/>
  <c r="AI8" i="15"/>
  <c r="AJ8" i="15"/>
  <c r="AK8" i="15"/>
  <c r="CL8" i="15" s="1"/>
  <c r="AL8" i="15"/>
  <c r="CM8" i="15" s="1"/>
  <c r="AM8" i="15"/>
  <c r="AN8" i="15"/>
  <c r="AO8" i="15"/>
  <c r="CP8" i="15" s="1"/>
  <c r="AP8" i="15"/>
  <c r="CQ8" i="15" s="1"/>
  <c r="AQ8" i="15"/>
  <c r="AR8" i="15"/>
  <c r="AS8" i="15"/>
  <c r="AT8" i="15"/>
  <c r="AU8" i="15"/>
  <c r="AV8" i="15"/>
  <c r="AW8" i="15"/>
  <c r="AX8" i="15"/>
  <c r="DC8" i="15" s="1"/>
  <c r="G8" i="15"/>
  <c r="A40" i="10"/>
  <c r="CO8" i="15" l="1"/>
  <c r="CA8" i="15"/>
  <c r="CG8" i="15"/>
  <c r="BQ8" i="15"/>
  <c r="BP8" i="15"/>
  <c r="CU8" i="15"/>
  <c r="CB8" i="15"/>
  <c r="BO8" i="15"/>
  <c r="CN8" i="15"/>
  <c r="BR8" i="15"/>
  <c r="CE8" i="15"/>
  <c r="CS8" i="15"/>
  <c r="CT8" i="15"/>
  <c r="CJ8" i="15"/>
  <c r="CX8" i="15"/>
  <c r="DB8" i="15"/>
  <c r="CY8" i="15"/>
  <c r="CR8" i="15"/>
  <c r="CC8" i="15"/>
  <c r="BY8" i="15"/>
  <c r="CK8" i="15"/>
  <c r="CW8" i="15"/>
  <c r="DA8" i="15"/>
  <c r="CV8" i="15"/>
  <c r="CZ8" i="15"/>
  <c r="CF8" i="15"/>
  <c r="BT8" i="15"/>
  <c r="BS8" i="15"/>
  <c r="H8" i="10" l="1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BZ8" i="10" s="1"/>
  <c r="Z8" i="10"/>
  <c r="CA8" i="10" s="1"/>
  <c r="AB8" i="10"/>
  <c r="AC8" i="10"/>
  <c r="AD8" i="10"/>
  <c r="AE8" i="10"/>
  <c r="AF8" i="10"/>
  <c r="AG8" i="10"/>
  <c r="AH8" i="10"/>
  <c r="CI8" i="10" s="1"/>
  <c r="AI8" i="10"/>
  <c r="AJ8" i="10"/>
  <c r="CK8" i="10" s="1"/>
  <c r="AK8" i="10"/>
  <c r="AL8" i="10"/>
  <c r="CM8" i="10" s="1"/>
  <c r="AM8" i="10"/>
  <c r="AN8" i="10"/>
  <c r="CO8" i="10" s="1"/>
  <c r="AO8" i="10"/>
  <c r="CP8" i="10" s="1"/>
  <c r="AP8" i="10"/>
  <c r="AQ8" i="10"/>
  <c r="AR8" i="10"/>
  <c r="AS8" i="10"/>
  <c r="CT8" i="10" s="1"/>
  <c r="AT8" i="10"/>
  <c r="AU8" i="10"/>
  <c r="AV8" i="10"/>
  <c r="AW8" i="10"/>
  <c r="AX8" i="10"/>
  <c r="DC8" i="10" s="1"/>
  <c r="G8" i="10"/>
  <c r="BY8" i="10" l="1"/>
  <c r="CS8" i="10"/>
  <c r="CG8" i="10"/>
  <c r="CC8" i="10"/>
  <c r="CE8" i="10"/>
  <c r="CD8" i="10"/>
  <c r="CU8" i="10"/>
  <c r="BP8" i="10"/>
  <c r="BO8" i="10"/>
  <c r="CN8" i="10"/>
  <c r="BR8" i="10"/>
  <c r="CJ8" i="10"/>
  <c r="BQ8" i="10"/>
  <c r="CB8" i="10"/>
  <c r="CF8" i="10"/>
  <c r="CL8" i="10"/>
  <c r="CR8" i="10"/>
  <c r="CX8" i="10"/>
  <c r="DB8" i="10"/>
  <c r="BX8" i="10"/>
  <c r="CH8" i="10"/>
  <c r="CY8" i="10"/>
  <c r="CW8" i="10"/>
  <c r="DA8" i="10"/>
  <c r="CV8" i="10"/>
  <c r="CZ8" i="10"/>
  <c r="CQ8" i="10"/>
  <c r="BT8" i="10"/>
  <c r="BS8" i="10"/>
  <c r="BY7" i="13"/>
  <c r="BZ7" i="13"/>
  <c r="CA7" i="13"/>
  <c r="CB7" i="13"/>
  <c r="CC7" i="13"/>
  <c r="CD7" i="13"/>
  <c r="CE7" i="13"/>
  <c r="CF7" i="13"/>
  <c r="CG7" i="13"/>
  <c r="CH7" i="13"/>
  <c r="CI7" i="13"/>
  <c r="CJ7" i="13"/>
  <c r="CK7" i="13"/>
  <c r="CL7" i="13"/>
  <c r="CM7" i="13"/>
  <c r="CN7" i="13"/>
  <c r="CO7" i="13"/>
  <c r="CP7" i="13"/>
  <c r="CQ7" i="13"/>
  <c r="CR7" i="13"/>
  <c r="CS7" i="13"/>
  <c r="CT7" i="13"/>
  <c r="CU7" i="13"/>
  <c r="CV7" i="13"/>
  <c r="CW7" i="13"/>
  <c r="CX7" i="13"/>
  <c r="CY7" i="13"/>
  <c r="BX7" i="13"/>
  <c r="BT7" i="13"/>
  <c r="BS7" i="13"/>
  <c r="BY7" i="12"/>
  <c r="BZ7" i="12"/>
  <c r="CA7" i="12"/>
  <c r="CB7" i="12"/>
  <c r="CC7" i="12"/>
  <c r="CD7" i="12"/>
  <c r="CE7" i="12"/>
  <c r="CF7" i="12"/>
  <c r="CG7" i="12"/>
  <c r="CH7" i="12"/>
  <c r="CI7" i="12"/>
  <c r="CJ7" i="12"/>
  <c r="CK7" i="12"/>
  <c r="CL7" i="12"/>
  <c r="CM7" i="12"/>
  <c r="CN7" i="12"/>
  <c r="CO7" i="12"/>
  <c r="CP7" i="12"/>
  <c r="CQ7" i="12"/>
  <c r="CR7" i="12"/>
  <c r="CS7" i="12"/>
  <c r="CT7" i="12"/>
  <c r="CU7" i="12"/>
  <c r="CV7" i="12"/>
  <c r="CW7" i="12"/>
  <c r="CX7" i="12"/>
  <c r="CY7" i="12"/>
  <c r="BX7" i="12"/>
  <c r="BT7" i="12"/>
  <c r="BS7" i="12"/>
  <c r="CY9" i="13" l="1"/>
  <c r="CY10" i="13"/>
  <c r="CY11" i="13"/>
  <c r="CY12" i="13"/>
  <c r="CY13" i="13"/>
  <c r="CY14" i="13"/>
  <c r="CY15" i="13"/>
  <c r="CY16" i="13"/>
  <c r="CY17" i="13"/>
  <c r="CY18" i="13"/>
  <c r="CY19" i="13"/>
  <c r="CY20" i="13"/>
  <c r="CY22" i="13"/>
  <c r="CY23" i="13"/>
  <c r="CY24" i="13"/>
  <c r="CY25" i="13"/>
  <c r="CY26" i="13"/>
  <c r="CY27" i="13"/>
  <c r="CY28" i="13"/>
  <c r="CY29" i="13"/>
  <c r="CY30" i="13"/>
  <c r="CY31" i="13"/>
  <c r="CY34" i="13"/>
  <c r="CY37" i="13"/>
  <c r="CY8" i="13"/>
  <c r="BT9" i="13"/>
  <c r="BT10" i="13"/>
  <c r="BT11" i="13"/>
  <c r="BT12" i="13"/>
  <c r="BT13" i="13"/>
  <c r="BT14" i="13"/>
  <c r="BT15" i="13"/>
  <c r="BT16" i="13"/>
  <c r="BT17" i="13"/>
  <c r="BT18" i="13"/>
  <c r="BT19" i="13"/>
  <c r="BT20" i="13"/>
  <c r="BT22" i="13"/>
  <c r="BT23" i="13"/>
  <c r="BT24" i="13"/>
  <c r="BT25" i="13"/>
  <c r="BT26" i="13"/>
  <c r="BT27" i="13"/>
  <c r="BT28" i="13"/>
  <c r="BT29" i="13"/>
  <c r="BT30" i="13"/>
  <c r="BT31" i="13"/>
  <c r="BT34" i="13"/>
  <c r="BT37" i="13"/>
  <c r="BS9" i="13"/>
  <c r="BS10" i="13"/>
  <c r="BS11" i="13"/>
  <c r="BS12" i="13"/>
  <c r="BS13" i="13"/>
  <c r="BS14" i="13"/>
  <c r="BS15" i="13"/>
  <c r="BS16" i="13"/>
  <c r="BS17" i="13"/>
  <c r="BS18" i="13"/>
  <c r="BS19" i="13"/>
  <c r="BS20" i="13"/>
  <c r="BS22" i="13"/>
  <c r="BS23" i="13"/>
  <c r="BS24" i="13"/>
  <c r="BS25" i="13"/>
  <c r="BS26" i="13"/>
  <c r="BS27" i="13"/>
  <c r="BS28" i="13"/>
  <c r="BS29" i="13"/>
  <c r="BS30" i="13"/>
  <c r="BS31" i="13"/>
  <c r="BS34" i="13"/>
  <c r="BS8" i="13"/>
  <c r="BT8" i="13"/>
  <c r="CY9" i="12" l="1"/>
  <c r="CY12" i="12"/>
  <c r="CY16" i="12"/>
  <c r="CY18" i="12"/>
  <c r="CY19" i="12"/>
  <c r="CY20" i="12"/>
  <c r="CY21" i="12"/>
  <c r="CY23" i="12"/>
  <c r="CY24" i="12"/>
  <c r="CY25" i="12"/>
  <c r="CY26" i="12"/>
  <c r="CY27" i="12"/>
  <c r="CY28" i="12"/>
  <c r="CY29" i="12"/>
  <c r="CY30" i="12"/>
  <c r="CY31" i="12"/>
  <c r="CY32" i="12"/>
  <c r="CY33" i="12"/>
  <c r="CY34" i="12"/>
  <c r="CY35" i="12"/>
  <c r="CY8" i="12"/>
  <c r="BT9" i="12"/>
  <c r="BT12" i="12"/>
  <c r="BT16" i="12"/>
  <c r="BT18" i="12"/>
  <c r="BT19" i="12"/>
  <c r="BT20" i="12"/>
  <c r="BT21" i="12"/>
  <c r="BT22" i="12"/>
  <c r="BT23" i="12"/>
  <c r="BT24" i="12"/>
  <c r="BT25" i="12"/>
  <c r="BT26" i="12"/>
  <c r="BT27" i="12"/>
  <c r="BT28" i="12"/>
  <c r="BT29" i="12"/>
  <c r="BT30" i="12"/>
  <c r="BT31" i="12"/>
  <c r="BT32" i="12"/>
  <c r="BT33" i="12"/>
  <c r="BT34" i="12"/>
  <c r="BT35" i="12"/>
  <c r="BS9" i="12"/>
  <c r="BS12" i="12"/>
  <c r="BS16" i="12"/>
  <c r="BS18" i="12"/>
  <c r="BS19" i="12"/>
  <c r="BS20" i="12"/>
  <c r="BS21" i="12"/>
  <c r="BS22" i="12"/>
  <c r="BS23" i="12"/>
  <c r="BS24" i="12"/>
  <c r="BS25" i="12"/>
  <c r="BS26" i="12"/>
  <c r="BS27" i="12"/>
  <c r="BS28" i="12"/>
  <c r="BS29" i="12"/>
  <c r="BS30" i="12"/>
  <c r="BS31" i="12"/>
  <c r="BS32" i="12"/>
  <c r="BS33" i="12"/>
  <c r="BS34" i="12"/>
  <c r="BS35" i="12"/>
  <c r="BT8" i="12"/>
  <c r="BS8" i="12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BX7" i="15"/>
  <c r="BT7" i="15"/>
  <c r="BS7" i="15"/>
  <c r="BT10" i="15"/>
  <c r="CY10" i="15" l="1"/>
  <c r="CY9" i="15"/>
  <c r="CY11" i="15"/>
  <c r="CY16" i="15"/>
  <c r="CY18" i="15"/>
  <c r="CY19" i="15"/>
  <c r="CY13" i="15"/>
  <c r="CY36" i="15"/>
  <c r="CY15" i="15"/>
  <c r="CY20" i="15"/>
  <c r="CY21" i="15"/>
  <c r="CY24" i="15"/>
  <c r="CY23" i="15"/>
  <c r="CY17" i="15"/>
  <c r="CY22" i="15"/>
  <c r="CY12" i="15"/>
  <c r="CY14" i="15"/>
  <c r="CY25" i="15"/>
  <c r="CY29" i="15"/>
  <c r="CY27" i="15"/>
  <c r="CY30" i="15"/>
  <c r="CY26" i="15"/>
  <c r="CY28" i="15"/>
  <c r="CY31" i="15"/>
  <c r="CY33" i="15"/>
  <c r="CY34" i="15"/>
  <c r="CY32" i="15"/>
  <c r="CY7" i="15"/>
  <c r="BT9" i="15"/>
  <c r="BT11" i="15"/>
  <c r="BT16" i="15"/>
  <c r="BT18" i="15"/>
  <c r="BT19" i="15"/>
  <c r="BT13" i="15"/>
  <c r="BT15" i="15"/>
  <c r="BT20" i="15"/>
  <c r="BT21" i="15"/>
  <c r="BT24" i="15"/>
  <c r="BT23" i="15"/>
  <c r="BT17" i="15"/>
  <c r="BT22" i="15"/>
  <c r="BT12" i="15"/>
  <c r="BT14" i="15"/>
  <c r="BT25" i="15"/>
  <c r="BT29" i="15"/>
  <c r="BT27" i="15"/>
  <c r="BT30" i="15"/>
  <c r="BT26" i="15"/>
  <c r="BT28" i="15"/>
  <c r="BT31" i="15"/>
  <c r="BT33" i="15"/>
  <c r="BT34" i="15"/>
  <c r="BT32" i="15"/>
  <c r="BT35" i="15"/>
  <c r="BS10" i="15"/>
  <c r="BS9" i="15"/>
  <c r="BS11" i="15"/>
  <c r="BS16" i="15"/>
  <c r="BS18" i="15"/>
  <c r="BS19" i="15"/>
  <c r="BS13" i="15"/>
  <c r="BS36" i="15"/>
  <c r="BS15" i="15"/>
  <c r="BS20" i="15"/>
  <c r="BS21" i="15"/>
  <c r="BS24" i="15"/>
  <c r="BS23" i="15"/>
  <c r="BS17" i="15"/>
  <c r="BS22" i="15"/>
  <c r="BS12" i="15"/>
  <c r="BS14" i="15"/>
  <c r="BS25" i="15"/>
  <c r="BS29" i="15"/>
  <c r="BS27" i="15"/>
  <c r="BS30" i="15"/>
  <c r="BS26" i="15"/>
  <c r="BS28" i="15"/>
  <c r="BS31" i="15"/>
  <c r="BS33" i="15"/>
  <c r="BS34" i="15"/>
  <c r="BS32" i="15"/>
  <c r="BS35" i="15"/>
  <c r="BT30" i="10"/>
  <c r="BY7" i="10"/>
  <c r="BZ7" i="10"/>
  <c r="CA7" i="10"/>
  <c r="CB7" i="10"/>
  <c r="CC7" i="10"/>
  <c r="CD7" i="10"/>
  <c r="CE7" i="10"/>
  <c r="CF7" i="10"/>
  <c r="CG7" i="10"/>
  <c r="CH7" i="10"/>
  <c r="CI7" i="10"/>
  <c r="CJ7" i="10"/>
  <c r="CK7" i="10"/>
  <c r="CL7" i="10"/>
  <c r="CM7" i="10"/>
  <c r="CN7" i="10"/>
  <c r="CO7" i="10"/>
  <c r="CP7" i="10"/>
  <c r="CQ7" i="10"/>
  <c r="CR7" i="10"/>
  <c r="CS7" i="10"/>
  <c r="CT7" i="10"/>
  <c r="CU7" i="10"/>
  <c r="CV7" i="10"/>
  <c r="CW7" i="10"/>
  <c r="CX7" i="10"/>
  <c r="CY7" i="10"/>
  <c r="BX7" i="10"/>
  <c r="BS7" i="10" l="1"/>
  <c r="BT7" i="10"/>
  <c r="CY12" i="10"/>
  <c r="CY14" i="10"/>
  <c r="CY11" i="10"/>
  <c r="CY10" i="10"/>
  <c r="CY13" i="10"/>
  <c r="CY17" i="10"/>
  <c r="CY36" i="10"/>
  <c r="CY22" i="10"/>
  <c r="CY21" i="10"/>
  <c r="CY19" i="10"/>
  <c r="CY18" i="10"/>
  <c r="CY15" i="10"/>
  <c r="CY20" i="10"/>
  <c r="CY16" i="10"/>
  <c r="CY24" i="10"/>
  <c r="CY25" i="10"/>
  <c r="CY23" i="10"/>
  <c r="CY29" i="10"/>
  <c r="CY27" i="10"/>
  <c r="CY32" i="10"/>
  <c r="CY31" i="10"/>
  <c r="CY33" i="10"/>
  <c r="CY28" i="10"/>
  <c r="CY26" i="10"/>
  <c r="CY30" i="10"/>
  <c r="CY35" i="10"/>
  <c r="CY34" i="10"/>
  <c r="CY9" i="10"/>
  <c r="BT12" i="10"/>
  <c r="BT14" i="10"/>
  <c r="BT11" i="10"/>
  <c r="BT10" i="10"/>
  <c r="BT13" i="10"/>
  <c r="BT17" i="10"/>
  <c r="BT36" i="10"/>
  <c r="BT22" i="10"/>
  <c r="BT21" i="10"/>
  <c r="BT19" i="10"/>
  <c r="BT18" i="10"/>
  <c r="BT15" i="10"/>
  <c r="BT20" i="10"/>
  <c r="BT16" i="10"/>
  <c r="BT24" i="10"/>
  <c r="BT25" i="10"/>
  <c r="BT23" i="10"/>
  <c r="BT29" i="10"/>
  <c r="BT27" i="10"/>
  <c r="BT32" i="10"/>
  <c r="BT31" i="10"/>
  <c r="BT33" i="10"/>
  <c r="BT28" i="10"/>
  <c r="BT26" i="10"/>
  <c r="BT35" i="10"/>
  <c r="BT9" i="10"/>
  <c r="BS12" i="10"/>
  <c r="BS14" i="10"/>
  <c r="BS11" i="10"/>
  <c r="BS10" i="10"/>
  <c r="BS13" i="10"/>
  <c r="BS17" i="10"/>
  <c r="BS36" i="10"/>
  <c r="BS22" i="10"/>
  <c r="BS21" i="10"/>
  <c r="BS19" i="10"/>
  <c r="BS18" i="10"/>
  <c r="BS15" i="10"/>
  <c r="BS20" i="10"/>
  <c r="BS16" i="10"/>
  <c r="BS24" i="10"/>
  <c r="BS25" i="10"/>
  <c r="BS23" i="10"/>
  <c r="BS29" i="10"/>
  <c r="BS27" i="10"/>
  <c r="BS32" i="10"/>
  <c r="BS31" i="10"/>
  <c r="BS33" i="10"/>
  <c r="BS28" i="10"/>
  <c r="BS26" i="10"/>
  <c r="BS30" i="10"/>
  <c r="BS35" i="10"/>
  <c r="BS34" i="10"/>
  <c r="BS9" i="10"/>
  <c r="CX35" i="15" l="1"/>
  <c r="CX9" i="13" l="1"/>
  <c r="CX10" i="13"/>
  <c r="CX11" i="13"/>
  <c r="CX12" i="13"/>
  <c r="CX13" i="13"/>
  <c r="CX14" i="13"/>
  <c r="CX15" i="13"/>
  <c r="CX16" i="13"/>
  <c r="CX17" i="13"/>
  <c r="CX18" i="13"/>
  <c r="CX19" i="13"/>
  <c r="CX20" i="13"/>
  <c r="CX22" i="13"/>
  <c r="CX23" i="13"/>
  <c r="CX24" i="13"/>
  <c r="CX25" i="13"/>
  <c r="CX26" i="13"/>
  <c r="CX27" i="13"/>
  <c r="CX28" i="13"/>
  <c r="CX29" i="13"/>
  <c r="CX30" i="13"/>
  <c r="CX31" i="13"/>
  <c r="CX34" i="13"/>
  <c r="CX37" i="13"/>
  <c r="CX8" i="13"/>
  <c r="CX9" i="12" l="1"/>
  <c r="CX12" i="12"/>
  <c r="CX16" i="12"/>
  <c r="CX18" i="12"/>
  <c r="CX19" i="12"/>
  <c r="CX20" i="12"/>
  <c r="CX21" i="12"/>
  <c r="CX23" i="12"/>
  <c r="CX24" i="12"/>
  <c r="CX25" i="12"/>
  <c r="CX26" i="12"/>
  <c r="CX27" i="12"/>
  <c r="CX28" i="12"/>
  <c r="CX29" i="12"/>
  <c r="CX30" i="12"/>
  <c r="CX31" i="12"/>
  <c r="CX32" i="12"/>
  <c r="CX33" i="12"/>
  <c r="CX34" i="12"/>
  <c r="CX35" i="12"/>
  <c r="CX8" i="12"/>
  <c r="CX9" i="15" l="1"/>
  <c r="CX11" i="15"/>
  <c r="CX16" i="15"/>
  <c r="CX19" i="15"/>
  <c r="CX18" i="15"/>
  <c r="CX13" i="15"/>
  <c r="CX36" i="15"/>
  <c r="CX21" i="15"/>
  <c r="CX15" i="15"/>
  <c r="CX20" i="15"/>
  <c r="CX23" i="15"/>
  <c r="CX24" i="15"/>
  <c r="CX17" i="15"/>
  <c r="CX22" i="15"/>
  <c r="CX12" i="15"/>
  <c r="CX14" i="15"/>
  <c r="CX29" i="15"/>
  <c r="CX27" i="15"/>
  <c r="CX25" i="15"/>
  <c r="CX30" i="15"/>
  <c r="CX26" i="15"/>
  <c r="CX28" i="15"/>
  <c r="CX31" i="15"/>
  <c r="CX33" i="15"/>
  <c r="CX34" i="15"/>
  <c r="CX32" i="15"/>
  <c r="CX10" i="15"/>
  <c r="CX24" i="10"/>
  <c r="CX12" i="10" l="1"/>
  <c r="CX14" i="10"/>
  <c r="CX10" i="10"/>
  <c r="CX11" i="10"/>
  <c r="CX13" i="10"/>
  <c r="CX21" i="10"/>
  <c r="CX17" i="10"/>
  <c r="CX36" i="10"/>
  <c r="CX15" i="10"/>
  <c r="CX18" i="10"/>
  <c r="CX19" i="10"/>
  <c r="CX20" i="10"/>
  <c r="CX16" i="10"/>
  <c r="CX22" i="10"/>
  <c r="CX25" i="10"/>
  <c r="CX23" i="10"/>
  <c r="CX29" i="10"/>
  <c r="CX27" i="10"/>
  <c r="CX32" i="10"/>
  <c r="CX33" i="10"/>
  <c r="CX31" i="10"/>
  <c r="CX28" i="10"/>
  <c r="CX30" i="10"/>
  <c r="CX26" i="10"/>
  <c r="CX35" i="10"/>
  <c r="CX34" i="10"/>
  <c r="CX9" i="10"/>
  <c r="CN8" i="13" l="1"/>
  <c r="CW8" i="12"/>
  <c r="CW35" i="15" l="1"/>
  <c r="CW32" i="15"/>
  <c r="CU35" i="10" l="1"/>
  <c r="CW35" i="12"/>
  <c r="CW20" i="12"/>
  <c r="CW9" i="15" l="1"/>
  <c r="CW11" i="15"/>
  <c r="CW16" i="15"/>
  <c r="CW19" i="15"/>
  <c r="CW18" i="15"/>
  <c r="CW13" i="15"/>
  <c r="CW36" i="15"/>
  <c r="CW21" i="15"/>
  <c r="CW15" i="15"/>
  <c r="CW20" i="15"/>
  <c r="CW23" i="15"/>
  <c r="CW24" i="15"/>
  <c r="CW17" i="15"/>
  <c r="CW22" i="15"/>
  <c r="CW12" i="15"/>
  <c r="CW14" i="15"/>
  <c r="CW29" i="15"/>
  <c r="CW27" i="15"/>
  <c r="CW25" i="15"/>
  <c r="CW30" i="15"/>
  <c r="CW26" i="15"/>
  <c r="CW28" i="15"/>
  <c r="CW31" i="15"/>
  <c r="CW33" i="15"/>
  <c r="CW34" i="15"/>
  <c r="CW10" i="15"/>
  <c r="CW34" i="10" l="1"/>
  <c r="CW12" i="10" l="1"/>
  <c r="CW14" i="10"/>
  <c r="CW10" i="10"/>
  <c r="CW11" i="10"/>
  <c r="CW13" i="10"/>
  <c r="CW21" i="10"/>
  <c r="CW36" i="10"/>
  <c r="CW15" i="10"/>
  <c r="CW17" i="10"/>
  <c r="CW16" i="10"/>
  <c r="CW18" i="10"/>
  <c r="CW19" i="10"/>
  <c r="CW20" i="10"/>
  <c r="CW22" i="10"/>
  <c r="CW25" i="10"/>
  <c r="CW23" i="10"/>
  <c r="CW24" i="10"/>
  <c r="CW29" i="10"/>
  <c r="CW27" i="10"/>
  <c r="CW32" i="10"/>
  <c r="CW31" i="10"/>
  <c r="CW33" i="10"/>
  <c r="CW28" i="10"/>
  <c r="CW26" i="10"/>
  <c r="CW30" i="10"/>
  <c r="CW35" i="10"/>
  <c r="CW9" i="10"/>
  <c r="CW24" i="12"/>
  <c r="CV12" i="12"/>
  <c r="CW26" i="12"/>
  <c r="CV18" i="12"/>
  <c r="CV24" i="12"/>
  <c r="CW25" i="12"/>
  <c r="CW9" i="12"/>
  <c r="CW12" i="12"/>
  <c r="CW16" i="12"/>
  <c r="CW18" i="12"/>
  <c r="CW19" i="12"/>
  <c r="CW21" i="12"/>
  <c r="CW23" i="12"/>
  <c r="CW27" i="12"/>
  <c r="CW28" i="12"/>
  <c r="CW29" i="12"/>
  <c r="CW30" i="12"/>
  <c r="CW31" i="12"/>
  <c r="CW32" i="12"/>
  <c r="CW33" i="12"/>
  <c r="CW34" i="12"/>
  <c r="DD4" i="12"/>
  <c r="CW8" i="13"/>
  <c r="CW9" i="13"/>
  <c r="CW10" i="13"/>
  <c r="CW11" i="13"/>
  <c r="CW12" i="13"/>
  <c r="CW13" i="13"/>
  <c r="CW14" i="13"/>
  <c r="CW15" i="13"/>
  <c r="CW16" i="13"/>
  <c r="CW17" i="13"/>
  <c r="CW18" i="13"/>
  <c r="CW19" i="13"/>
  <c r="CW20" i="13"/>
  <c r="CW22" i="13"/>
  <c r="CW23" i="13"/>
  <c r="CW24" i="13"/>
  <c r="CW25" i="13"/>
  <c r="CW26" i="13"/>
  <c r="CW27" i="13"/>
  <c r="CW28" i="13"/>
  <c r="CW29" i="13"/>
  <c r="CW30" i="13"/>
  <c r="CW31" i="13"/>
  <c r="CW34" i="13"/>
  <c r="CW37" i="13"/>
  <c r="CV8" i="13" l="1"/>
  <c r="CV9" i="13"/>
  <c r="CV10" i="13"/>
  <c r="CV11" i="13"/>
  <c r="CV12" i="13"/>
  <c r="CV13" i="13"/>
  <c r="CV14" i="13"/>
  <c r="CV16" i="13"/>
  <c r="CV17" i="13"/>
  <c r="CV18" i="13"/>
  <c r="CV19" i="13"/>
  <c r="CV20" i="13"/>
  <c r="CV22" i="13"/>
  <c r="CV23" i="13"/>
  <c r="CV24" i="13"/>
  <c r="CV25" i="13"/>
  <c r="CV26" i="13"/>
  <c r="CV27" i="13"/>
  <c r="CV28" i="13"/>
  <c r="CV29" i="13"/>
  <c r="CV30" i="13"/>
  <c r="CV31" i="13"/>
  <c r="CV34" i="13"/>
  <c r="CV37" i="13"/>
  <c r="CV8" i="12"/>
  <c r="CV9" i="12"/>
  <c r="CV16" i="12"/>
  <c r="CV19" i="12"/>
  <c r="CV20" i="12"/>
  <c r="CV21" i="12"/>
  <c r="CV23" i="12"/>
  <c r="CV25" i="12"/>
  <c r="CV26" i="12"/>
  <c r="CV27" i="12"/>
  <c r="CV28" i="12"/>
  <c r="CV29" i="12"/>
  <c r="CV30" i="12"/>
  <c r="CV31" i="12"/>
  <c r="CV32" i="12"/>
  <c r="CV33" i="12"/>
  <c r="CV34" i="12"/>
  <c r="CV35" i="12"/>
  <c r="CV9" i="15" l="1"/>
  <c r="CV16" i="15"/>
  <c r="CV11" i="15"/>
  <c r="CV19" i="15"/>
  <c r="CV18" i="15"/>
  <c r="CV21" i="15"/>
  <c r="CV13" i="15"/>
  <c r="CV36" i="15"/>
  <c r="CV15" i="15"/>
  <c r="CV20" i="15"/>
  <c r="CV23" i="15"/>
  <c r="CV17" i="15"/>
  <c r="CV24" i="15"/>
  <c r="CV22" i="15"/>
  <c r="CV14" i="15"/>
  <c r="CV12" i="15"/>
  <c r="CV25" i="15"/>
  <c r="CV29" i="15"/>
  <c r="CV27" i="15"/>
  <c r="CV30" i="15"/>
  <c r="CV26" i="15"/>
  <c r="CV28" i="15"/>
  <c r="CV33" i="15"/>
  <c r="CV31" i="15"/>
  <c r="CV34" i="15"/>
  <c r="CV32" i="15"/>
  <c r="CV35" i="15"/>
  <c r="CV10" i="15"/>
  <c r="CV12" i="10" l="1"/>
  <c r="CV14" i="10"/>
  <c r="CV10" i="10"/>
  <c r="CV11" i="10"/>
  <c r="CV13" i="10"/>
  <c r="CV21" i="10"/>
  <c r="CV36" i="10"/>
  <c r="CV15" i="10"/>
  <c r="CV17" i="10"/>
  <c r="CV16" i="10"/>
  <c r="CV18" i="10"/>
  <c r="CV19" i="10"/>
  <c r="CV20" i="10"/>
  <c r="CV22" i="10"/>
  <c r="CV25" i="10"/>
  <c r="CV23" i="10"/>
  <c r="CV24" i="10"/>
  <c r="CV29" i="10"/>
  <c r="CV27" i="10"/>
  <c r="CV32" i="10"/>
  <c r="CV31" i="10"/>
  <c r="CV33" i="10"/>
  <c r="CV28" i="10"/>
  <c r="CV26" i="10"/>
  <c r="CV30" i="10"/>
  <c r="CV35" i="10"/>
  <c r="CV34" i="10"/>
  <c r="CV9" i="10"/>
  <c r="CU34" i="10" l="1"/>
  <c r="CU9" i="10" l="1"/>
  <c r="CU14" i="13" l="1"/>
  <c r="CU8" i="13" l="1"/>
  <c r="CU9" i="13"/>
  <c r="CU10" i="13"/>
  <c r="CU11" i="13"/>
  <c r="CU12" i="13"/>
  <c r="CU13" i="13"/>
  <c r="CU16" i="13"/>
  <c r="CU17" i="13"/>
  <c r="CU18" i="13"/>
  <c r="CU19" i="13"/>
  <c r="CU20" i="13"/>
  <c r="CU22" i="13"/>
  <c r="CU23" i="13"/>
  <c r="CU24" i="13"/>
  <c r="CU25" i="13"/>
  <c r="CU26" i="13"/>
  <c r="CU27" i="13"/>
  <c r="CU28" i="13"/>
  <c r="CU29" i="13"/>
  <c r="CU30" i="13"/>
  <c r="CU31" i="13"/>
  <c r="CU34" i="13"/>
  <c r="CU37" i="13"/>
  <c r="CU8" i="12"/>
  <c r="CU9" i="12"/>
  <c r="CU12" i="12"/>
  <c r="CU16" i="12"/>
  <c r="CU18" i="12"/>
  <c r="CU19" i="12"/>
  <c r="CU20" i="12"/>
  <c r="CU21" i="12"/>
  <c r="CU23" i="12"/>
  <c r="CU24" i="12"/>
  <c r="CU25" i="12"/>
  <c r="CU26" i="12"/>
  <c r="CU27" i="12"/>
  <c r="CU28" i="12"/>
  <c r="CU29" i="12"/>
  <c r="CU30" i="12"/>
  <c r="CU31" i="12"/>
  <c r="CU32" i="12"/>
  <c r="CU33" i="12"/>
  <c r="CU34" i="12"/>
  <c r="CU35" i="12"/>
  <c r="CU9" i="15" l="1"/>
  <c r="CU11" i="15"/>
  <c r="CU16" i="15"/>
  <c r="CU19" i="15"/>
  <c r="CU13" i="15"/>
  <c r="CU18" i="15"/>
  <c r="CU21" i="15"/>
  <c r="CU20" i="15"/>
  <c r="CU36" i="15"/>
  <c r="CU24" i="15"/>
  <c r="CU15" i="15"/>
  <c r="CU23" i="15"/>
  <c r="CU17" i="15"/>
  <c r="CU22" i="15"/>
  <c r="CU14" i="15"/>
  <c r="CU12" i="15"/>
  <c r="CU26" i="15"/>
  <c r="CU29" i="15"/>
  <c r="CU25" i="15"/>
  <c r="CU27" i="15"/>
  <c r="CU28" i="15"/>
  <c r="CU30" i="15"/>
  <c r="CU34" i="15"/>
  <c r="CU33" i="15"/>
  <c r="CU31" i="15"/>
  <c r="CU32" i="15"/>
  <c r="CU35" i="15"/>
  <c r="CU10" i="15"/>
  <c r="CU12" i="10"/>
  <c r="CU14" i="10"/>
  <c r="CU11" i="10"/>
  <c r="CU10" i="10"/>
  <c r="CU21" i="10"/>
  <c r="CU17" i="10"/>
  <c r="CU13" i="10"/>
  <c r="CU16" i="10"/>
  <c r="CU22" i="10"/>
  <c r="CU36" i="10"/>
  <c r="CU18" i="10"/>
  <c r="CU19" i="10"/>
  <c r="CU15" i="10"/>
  <c r="CU20" i="10"/>
  <c r="CU25" i="10"/>
  <c r="CU24" i="10"/>
  <c r="CU23" i="10"/>
  <c r="CU27" i="10"/>
  <c r="CU29" i="10"/>
  <c r="CU32" i="10"/>
  <c r="CU31" i="10"/>
  <c r="CU33" i="10"/>
  <c r="CU26" i="10"/>
  <c r="CU28" i="10"/>
  <c r="CU30" i="10"/>
  <c r="CT9" i="10"/>
  <c r="CT8" i="13" l="1"/>
  <c r="CT9" i="13"/>
  <c r="CT10" i="13"/>
  <c r="CT11" i="13"/>
  <c r="CT12" i="13"/>
  <c r="CT13" i="13"/>
  <c r="CT14" i="13"/>
  <c r="CT15" i="13"/>
  <c r="CT17" i="13"/>
  <c r="CT18" i="13"/>
  <c r="CT19" i="13"/>
  <c r="CT20" i="13"/>
  <c r="CT22" i="13"/>
  <c r="CT23" i="13"/>
  <c r="CT24" i="13"/>
  <c r="CT25" i="13"/>
  <c r="CT26" i="13"/>
  <c r="CT27" i="13"/>
  <c r="CT28" i="13"/>
  <c r="CT29" i="13"/>
  <c r="CT30" i="13"/>
  <c r="CT31" i="13"/>
  <c r="CT34" i="13"/>
  <c r="CT37" i="13"/>
  <c r="CT27" i="12" l="1"/>
  <c r="CT8" i="12" l="1"/>
  <c r="CT9" i="12"/>
  <c r="CT12" i="12"/>
  <c r="CT16" i="12"/>
  <c r="CT18" i="12"/>
  <c r="CT19" i="12"/>
  <c r="CT20" i="12"/>
  <c r="CT21" i="12"/>
  <c r="CT23" i="12"/>
  <c r="CT24" i="12"/>
  <c r="CT25" i="12"/>
  <c r="CT26" i="12"/>
  <c r="CT28" i="12"/>
  <c r="CT29" i="12"/>
  <c r="CT30" i="12"/>
  <c r="CT31" i="12"/>
  <c r="CT32" i="12"/>
  <c r="CT33" i="12"/>
  <c r="CT34" i="12"/>
  <c r="CT35" i="12"/>
  <c r="CT35" i="15" l="1"/>
  <c r="CT9" i="15"/>
  <c r="CT11" i="15"/>
  <c r="CT16" i="15"/>
  <c r="CT19" i="15"/>
  <c r="CT13" i="15"/>
  <c r="CT18" i="15"/>
  <c r="CT36" i="15"/>
  <c r="CT20" i="15"/>
  <c r="CT21" i="15"/>
  <c r="CT24" i="15"/>
  <c r="CT23" i="15"/>
  <c r="CT15" i="15"/>
  <c r="CT17" i="15"/>
  <c r="CT22" i="15"/>
  <c r="CT14" i="15"/>
  <c r="CT29" i="15"/>
  <c r="CT12" i="15"/>
  <c r="CT25" i="15"/>
  <c r="CT26" i="15"/>
  <c r="CT27" i="15"/>
  <c r="CT28" i="15"/>
  <c r="CT30" i="15"/>
  <c r="CT34" i="15"/>
  <c r="CT33" i="15"/>
  <c r="CT31" i="15"/>
  <c r="CT32" i="15"/>
  <c r="CT10" i="15"/>
  <c r="CT35" i="10"/>
  <c r="CT34" i="10"/>
  <c r="CT32" i="10"/>
  <c r="CT12" i="10"/>
  <c r="CT14" i="10"/>
  <c r="CT11" i="10"/>
  <c r="CT10" i="10"/>
  <c r="CT21" i="10"/>
  <c r="CT17" i="10"/>
  <c r="CT13" i="10"/>
  <c r="CT16" i="10"/>
  <c r="CT22" i="10"/>
  <c r="CT36" i="10"/>
  <c r="CT18" i="10"/>
  <c r="CT19" i="10"/>
  <c r="CT15" i="10"/>
  <c r="CT20" i="10"/>
  <c r="CT25" i="10"/>
  <c r="CT24" i="10"/>
  <c r="CT23" i="10"/>
  <c r="CT27" i="10"/>
  <c r="CT29" i="10"/>
  <c r="CT31" i="10"/>
  <c r="CT33" i="10"/>
  <c r="CT26" i="10"/>
  <c r="CT28" i="10"/>
  <c r="CT30" i="10"/>
  <c r="CS20" i="12" l="1"/>
  <c r="CS21" i="12" l="1"/>
  <c r="CS8" i="13" l="1"/>
  <c r="CS9" i="13"/>
  <c r="CS10" i="13"/>
  <c r="CS11" i="13"/>
  <c r="CS12" i="13"/>
  <c r="CS13" i="13"/>
  <c r="CS14" i="13"/>
  <c r="CS15" i="13"/>
  <c r="CS16" i="13"/>
  <c r="CS17" i="13"/>
  <c r="CS18" i="13"/>
  <c r="CS19" i="13"/>
  <c r="CS20" i="13"/>
  <c r="CS22" i="13"/>
  <c r="CS23" i="13"/>
  <c r="CS24" i="13"/>
  <c r="CS25" i="13"/>
  <c r="CS26" i="13"/>
  <c r="CS27" i="13"/>
  <c r="CS28" i="13"/>
  <c r="CS29" i="13"/>
  <c r="CS30" i="13"/>
  <c r="CS31" i="13"/>
  <c r="CS34" i="13"/>
  <c r="CS37" i="13"/>
  <c r="CS8" i="12"/>
  <c r="CS9" i="12"/>
  <c r="CS12" i="12"/>
  <c r="CS16" i="12"/>
  <c r="CS18" i="12"/>
  <c r="CS19" i="12"/>
  <c r="CS23" i="12"/>
  <c r="CS24" i="12"/>
  <c r="CS25" i="12"/>
  <c r="CS26" i="12"/>
  <c r="CS27" i="12"/>
  <c r="CS28" i="12"/>
  <c r="CS29" i="12"/>
  <c r="CS30" i="12"/>
  <c r="CS31" i="12"/>
  <c r="CS32" i="12"/>
  <c r="CS33" i="12"/>
  <c r="CS34" i="12"/>
  <c r="CS35" i="12"/>
  <c r="CS9" i="15"/>
  <c r="CS16" i="15"/>
  <c r="CS11" i="15"/>
  <c r="CS19" i="15"/>
  <c r="CS13" i="15"/>
  <c r="CS18" i="15"/>
  <c r="CS36" i="15"/>
  <c r="CS24" i="15"/>
  <c r="CS21" i="15"/>
  <c r="CS20" i="15"/>
  <c r="CS15" i="15"/>
  <c r="CS23" i="15"/>
  <c r="CS17" i="15"/>
  <c r="CS14" i="15"/>
  <c r="CS22" i="15"/>
  <c r="CS29" i="15"/>
  <c r="CS26" i="15"/>
  <c r="CS25" i="15"/>
  <c r="CS12" i="15"/>
  <c r="CS28" i="15"/>
  <c r="CS27" i="15"/>
  <c r="CS30" i="15"/>
  <c r="CS34" i="15"/>
  <c r="CS33" i="15"/>
  <c r="CS31" i="15"/>
  <c r="CS32" i="15"/>
  <c r="CS35" i="15"/>
  <c r="CS10" i="15"/>
  <c r="CS12" i="10"/>
  <c r="CS14" i="10"/>
  <c r="CS10" i="10"/>
  <c r="CS11" i="10"/>
  <c r="CS21" i="10"/>
  <c r="CS17" i="10"/>
  <c r="CS13" i="10"/>
  <c r="CS16" i="10"/>
  <c r="CS36" i="10"/>
  <c r="CS18" i="10"/>
  <c r="CS15" i="10"/>
  <c r="CS25" i="10"/>
  <c r="CS20" i="10"/>
  <c r="CS23" i="10"/>
  <c r="CS22" i="10"/>
  <c r="CS19" i="10"/>
  <c r="CS29" i="10"/>
  <c r="CS24" i="10"/>
  <c r="CS27" i="10"/>
  <c r="CS32" i="10"/>
  <c r="CS31" i="10"/>
  <c r="CS26" i="10"/>
  <c r="CS33" i="10"/>
  <c r="CS34" i="10"/>
  <c r="CS28" i="10"/>
  <c r="CS30" i="10"/>
  <c r="CS35" i="10"/>
  <c r="CS9" i="10"/>
  <c r="CQ29" i="10" l="1"/>
  <c r="CR29" i="10"/>
  <c r="CQ9" i="10"/>
  <c r="CP34" i="10"/>
  <c r="CO34" i="10"/>
  <c r="CQ32" i="10"/>
  <c r="CR32" i="10"/>
  <c r="CR36" i="10"/>
  <c r="CP22" i="12" l="1"/>
  <c r="CQ22" i="12"/>
  <c r="CO22" i="12"/>
  <c r="CR8" i="13" l="1"/>
  <c r="CR9" i="13"/>
  <c r="CR10" i="13"/>
  <c r="CR11" i="13"/>
  <c r="CR12" i="13"/>
  <c r="CR13" i="13"/>
  <c r="CR14" i="13"/>
  <c r="CR15" i="13"/>
  <c r="CR16" i="13"/>
  <c r="CR17" i="13"/>
  <c r="CR18" i="13"/>
  <c r="CR19" i="13"/>
  <c r="CR20" i="13"/>
  <c r="CR22" i="13"/>
  <c r="CR23" i="13"/>
  <c r="CR24" i="13"/>
  <c r="CR25" i="13"/>
  <c r="CR26" i="13"/>
  <c r="CR27" i="13"/>
  <c r="CR28" i="13"/>
  <c r="CR29" i="13"/>
  <c r="CR30" i="13"/>
  <c r="CR31" i="13"/>
  <c r="CR34" i="13"/>
  <c r="CR37" i="13"/>
  <c r="CR8" i="12"/>
  <c r="CR9" i="12"/>
  <c r="CR12" i="12"/>
  <c r="CR16" i="12"/>
  <c r="CR18" i="12"/>
  <c r="CR19" i="12"/>
  <c r="CR20" i="12"/>
  <c r="CR21" i="12"/>
  <c r="CR23" i="12"/>
  <c r="CR24" i="12"/>
  <c r="CR25" i="12"/>
  <c r="CR26" i="12"/>
  <c r="CR27" i="12"/>
  <c r="CR28" i="12"/>
  <c r="CR29" i="12"/>
  <c r="CR30" i="12"/>
  <c r="CR31" i="12"/>
  <c r="CR32" i="12"/>
  <c r="CR33" i="12"/>
  <c r="CR34" i="12"/>
  <c r="CR35" i="12"/>
  <c r="CR31" i="15"/>
  <c r="CR9" i="15"/>
  <c r="CR16" i="15"/>
  <c r="CR11" i="15"/>
  <c r="CR19" i="15"/>
  <c r="CR13" i="15"/>
  <c r="CR18" i="15"/>
  <c r="CR36" i="15"/>
  <c r="CR24" i="15"/>
  <c r="CR21" i="15"/>
  <c r="CR20" i="15"/>
  <c r="CR15" i="15"/>
  <c r="CR23" i="15"/>
  <c r="CR17" i="15"/>
  <c r="CR14" i="15"/>
  <c r="CR22" i="15"/>
  <c r="CR29" i="15"/>
  <c r="CR26" i="15"/>
  <c r="CR25" i="15"/>
  <c r="CR12" i="15"/>
  <c r="CR28" i="15"/>
  <c r="CR27" i="15"/>
  <c r="CR30" i="15"/>
  <c r="CR34" i="15"/>
  <c r="CR33" i="15"/>
  <c r="CR32" i="15"/>
  <c r="CR35" i="15"/>
  <c r="CR10" i="15"/>
  <c r="CR30" i="10"/>
  <c r="CR12" i="10"/>
  <c r="CR14" i="10"/>
  <c r="CR10" i="10"/>
  <c r="CR11" i="10"/>
  <c r="CR21" i="10"/>
  <c r="CR17" i="10"/>
  <c r="CR13" i="10"/>
  <c r="CR16" i="10"/>
  <c r="CR18" i="10"/>
  <c r="CR15" i="10"/>
  <c r="CR25" i="10"/>
  <c r="CR20" i="10"/>
  <c r="CR23" i="10"/>
  <c r="CR22" i="10"/>
  <c r="CR19" i="10"/>
  <c r="CR24" i="10"/>
  <c r="CR27" i="10"/>
  <c r="CR31" i="10"/>
  <c r="CR26" i="10"/>
  <c r="CR33" i="10"/>
  <c r="CR34" i="10"/>
  <c r="CR28" i="10"/>
  <c r="CR35" i="10"/>
  <c r="CR9" i="10"/>
  <c r="CQ16" i="13" l="1"/>
  <c r="CQ19" i="13" l="1"/>
  <c r="CQ8" i="13"/>
  <c r="CQ9" i="13"/>
  <c r="CQ10" i="13"/>
  <c r="CQ11" i="13"/>
  <c r="CQ12" i="13"/>
  <c r="CQ13" i="13"/>
  <c r="CQ14" i="13"/>
  <c r="CQ17" i="13"/>
  <c r="CQ18" i="13"/>
  <c r="CQ20" i="13"/>
  <c r="CQ22" i="13"/>
  <c r="CQ23" i="13"/>
  <c r="CQ24" i="13"/>
  <c r="CQ25" i="13"/>
  <c r="CQ26" i="13"/>
  <c r="CQ27" i="13"/>
  <c r="CQ28" i="13"/>
  <c r="CQ29" i="13"/>
  <c r="CQ30" i="13"/>
  <c r="CQ31" i="13"/>
  <c r="CQ34" i="13"/>
  <c r="CQ37" i="13"/>
  <c r="CQ8" i="12"/>
  <c r="CQ9" i="12"/>
  <c r="CQ12" i="12"/>
  <c r="CQ16" i="12"/>
  <c r="CQ18" i="12"/>
  <c r="CQ19" i="12"/>
  <c r="CQ20" i="12"/>
  <c r="CQ21" i="12"/>
  <c r="CQ23" i="12"/>
  <c r="CQ24" i="12"/>
  <c r="CQ25" i="12"/>
  <c r="CQ26" i="12"/>
  <c r="CQ27" i="12"/>
  <c r="CQ28" i="12"/>
  <c r="CQ29" i="12"/>
  <c r="CQ30" i="12"/>
  <c r="CQ31" i="12"/>
  <c r="CQ32" i="12"/>
  <c r="CQ33" i="12"/>
  <c r="CQ34" i="12"/>
  <c r="CQ35" i="12"/>
  <c r="CQ9" i="15"/>
  <c r="CQ11" i="15"/>
  <c r="CQ16" i="15"/>
  <c r="CQ13" i="15"/>
  <c r="CQ36" i="15"/>
  <c r="CQ18" i="15"/>
  <c r="CQ19" i="15"/>
  <c r="CQ20" i="15"/>
  <c r="CQ21" i="15"/>
  <c r="CQ23" i="15"/>
  <c r="CQ24" i="15"/>
  <c r="CQ15" i="15"/>
  <c r="CQ22" i="15"/>
  <c r="CQ17" i="15"/>
  <c r="CQ29" i="15"/>
  <c r="CQ14" i="15"/>
  <c r="CQ12" i="15"/>
  <c r="CQ26" i="15"/>
  <c r="CQ25" i="15"/>
  <c r="CQ27" i="15"/>
  <c r="CQ28" i="15"/>
  <c r="CQ30" i="15"/>
  <c r="CQ34" i="15"/>
  <c r="CQ33" i="15"/>
  <c r="CQ31" i="15"/>
  <c r="CQ32" i="15"/>
  <c r="CQ35" i="15"/>
  <c r="CQ10" i="15"/>
  <c r="CQ14" i="10"/>
  <c r="CQ11" i="10"/>
  <c r="CQ10" i="10"/>
  <c r="CQ16" i="10"/>
  <c r="CQ21" i="10"/>
  <c r="CQ13" i="10"/>
  <c r="CQ17" i="10"/>
  <c r="CQ15" i="10"/>
  <c r="CQ22" i="10"/>
  <c r="CQ36" i="10"/>
  <c r="CQ19" i="10"/>
  <c r="CQ18" i="10"/>
  <c r="CQ20" i="10"/>
  <c r="CQ24" i="10"/>
  <c r="CQ23" i="10"/>
  <c r="CQ25" i="10"/>
  <c r="CQ27" i="10"/>
  <c r="CQ31" i="10"/>
  <c r="CQ33" i="10"/>
  <c r="CQ26" i="10"/>
  <c r="CQ30" i="10"/>
  <c r="CQ34" i="10"/>
  <c r="CQ28" i="10"/>
  <c r="CQ35" i="10"/>
  <c r="CQ12" i="10"/>
  <c r="CO35" i="10" l="1"/>
  <c r="CO35" i="12" l="1"/>
  <c r="CP34" i="12"/>
  <c r="CP26" i="12"/>
  <c r="CP19" i="12"/>
  <c r="CP14" i="13"/>
  <c r="CP8" i="13" l="1"/>
  <c r="CP9" i="13"/>
  <c r="CP10" i="13"/>
  <c r="CP11" i="13"/>
  <c r="CP12" i="13"/>
  <c r="CP13" i="13"/>
  <c r="CP15" i="13"/>
  <c r="CP16" i="13"/>
  <c r="CP17" i="13"/>
  <c r="CP18" i="13"/>
  <c r="CP19" i="13"/>
  <c r="CP20" i="13"/>
  <c r="CP22" i="13"/>
  <c r="CP23" i="13"/>
  <c r="CP24" i="13"/>
  <c r="CP25" i="13"/>
  <c r="CP26" i="13"/>
  <c r="CP27" i="13"/>
  <c r="CP28" i="13"/>
  <c r="CP29" i="13"/>
  <c r="CP30" i="13"/>
  <c r="CP31" i="13"/>
  <c r="CP34" i="13"/>
  <c r="CP37" i="13"/>
  <c r="CP8" i="12"/>
  <c r="CP9" i="12"/>
  <c r="CP12" i="12"/>
  <c r="CP16" i="12"/>
  <c r="CP18" i="12"/>
  <c r="CP20" i="12"/>
  <c r="CP21" i="12"/>
  <c r="CP23" i="12"/>
  <c r="CP24" i="12"/>
  <c r="CP25" i="12"/>
  <c r="CP27" i="12"/>
  <c r="CP28" i="12"/>
  <c r="CP29" i="12"/>
  <c r="CP30" i="12"/>
  <c r="CP31" i="12"/>
  <c r="CP32" i="12"/>
  <c r="CP33" i="12"/>
  <c r="CP35" i="12"/>
  <c r="CP9" i="15"/>
  <c r="CP11" i="15"/>
  <c r="CP16" i="15"/>
  <c r="CP36" i="15"/>
  <c r="CP13" i="15"/>
  <c r="CP18" i="15"/>
  <c r="CP19" i="15"/>
  <c r="CP20" i="15"/>
  <c r="CP21" i="15"/>
  <c r="CP23" i="15"/>
  <c r="CP24" i="15"/>
  <c r="CP15" i="15"/>
  <c r="CP22" i="15"/>
  <c r="CP17" i="15"/>
  <c r="CP29" i="15"/>
  <c r="CP14" i="15"/>
  <c r="CP12" i="15"/>
  <c r="CP26" i="15"/>
  <c r="CP25" i="15"/>
  <c r="CP27" i="15"/>
  <c r="CP28" i="15"/>
  <c r="CP30" i="15"/>
  <c r="CP34" i="15"/>
  <c r="CP33" i="15"/>
  <c r="CP31" i="15"/>
  <c r="CP32" i="15"/>
  <c r="CP35" i="15"/>
  <c r="CP10" i="15"/>
  <c r="CP9" i="10"/>
  <c r="CP14" i="10"/>
  <c r="CP10" i="10"/>
  <c r="CP11" i="10"/>
  <c r="CP16" i="10"/>
  <c r="CP21" i="10"/>
  <c r="CP13" i="10"/>
  <c r="CP17" i="10"/>
  <c r="CP15" i="10"/>
  <c r="CP36" i="10"/>
  <c r="CP18" i="10"/>
  <c r="CP19" i="10"/>
  <c r="CP23" i="10"/>
  <c r="CP20" i="10"/>
  <c r="CP22" i="10"/>
  <c r="CP24" i="10"/>
  <c r="CP25" i="10"/>
  <c r="CP32" i="10"/>
  <c r="CP29" i="10"/>
  <c r="CP27" i="10"/>
  <c r="CP31" i="10"/>
  <c r="CP33" i="10"/>
  <c r="CP30" i="10"/>
  <c r="CP26" i="10"/>
  <c r="CP28" i="10"/>
  <c r="CP35" i="10"/>
  <c r="CP12" i="10"/>
  <c r="CO8" i="13" l="1"/>
  <c r="CO9" i="13"/>
  <c r="CO10" i="13"/>
  <c r="CO11" i="13"/>
  <c r="CO12" i="13"/>
  <c r="CO13" i="13"/>
  <c r="CO14" i="13"/>
  <c r="CO15" i="13"/>
  <c r="CO16" i="13"/>
  <c r="CO17" i="13"/>
  <c r="CO18" i="13"/>
  <c r="CO19" i="13"/>
  <c r="CO20" i="13"/>
  <c r="CO22" i="13"/>
  <c r="CO23" i="13"/>
  <c r="CO24" i="13"/>
  <c r="CO25" i="13"/>
  <c r="CO26" i="13"/>
  <c r="CO27" i="13"/>
  <c r="CO28" i="13"/>
  <c r="CO29" i="13"/>
  <c r="CO30" i="13"/>
  <c r="CO31" i="13"/>
  <c r="CO34" i="13"/>
  <c r="CO37" i="13"/>
  <c r="A38" i="10" l="1"/>
  <c r="CO8" i="12" l="1"/>
  <c r="CO9" i="12"/>
  <c r="CO12" i="12"/>
  <c r="CO16" i="12"/>
  <c r="CO18" i="12"/>
  <c r="CO19" i="12"/>
  <c r="CO20" i="12"/>
  <c r="CO21" i="12"/>
  <c r="CO23" i="12"/>
  <c r="CO24" i="12"/>
  <c r="CO25" i="12"/>
  <c r="CO26" i="12"/>
  <c r="CO27" i="12"/>
  <c r="CO28" i="12"/>
  <c r="CO29" i="12"/>
  <c r="CO30" i="12"/>
  <c r="CO31" i="12"/>
  <c r="CO32" i="12"/>
  <c r="CO33" i="12"/>
  <c r="CO34" i="12"/>
  <c r="CO9" i="15"/>
  <c r="CO16" i="15"/>
  <c r="CO11" i="15"/>
  <c r="CO18" i="15"/>
  <c r="CO13" i="15"/>
  <c r="CO36" i="15"/>
  <c r="CO19" i="15"/>
  <c r="CO20" i="15"/>
  <c r="CO21" i="15"/>
  <c r="CO23" i="15"/>
  <c r="CO15" i="15"/>
  <c r="CO24" i="15"/>
  <c r="CO17" i="15"/>
  <c r="CO22" i="15"/>
  <c r="CO29" i="15"/>
  <c r="CO14" i="15"/>
  <c r="CO25" i="15"/>
  <c r="CO26" i="15"/>
  <c r="CO12" i="15"/>
  <c r="CO27" i="15"/>
  <c r="CO28" i="15"/>
  <c r="CO30" i="15"/>
  <c r="CO34" i="15"/>
  <c r="CO33" i="15"/>
  <c r="CO31" i="15"/>
  <c r="CO32" i="15"/>
  <c r="CO35" i="15"/>
  <c r="CO10" i="15"/>
  <c r="CO9" i="10"/>
  <c r="CO10" i="10"/>
  <c r="CO14" i="10"/>
  <c r="CO11" i="10"/>
  <c r="CO16" i="10"/>
  <c r="CO21" i="10"/>
  <c r="CO13" i="10"/>
  <c r="CO17" i="10"/>
  <c r="CO15" i="10"/>
  <c r="CO36" i="10"/>
  <c r="CO18" i="10"/>
  <c r="CO19" i="10"/>
  <c r="CO25" i="10"/>
  <c r="CO23" i="10"/>
  <c r="CO20" i="10"/>
  <c r="CO22" i="10"/>
  <c r="CO24" i="10"/>
  <c r="CO29" i="10"/>
  <c r="CO32" i="10"/>
  <c r="CO27" i="10"/>
  <c r="CO31" i="10"/>
  <c r="CO26" i="10"/>
  <c r="CO33" i="10"/>
  <c r="CO30" i="10"/>
  <c r="CO28" i="10"/>
  <c r="CO12" i="10"/>
  <c r="CN35" i="10" l="1"/>
  <c r="CN34" i="10"/>
  <c r="CN9" i="13" l="1"/>
  <c r="CN10" i="13"/>
  <c r="CN11" i="13"/>
  <c r="CN12" i="13"/>
  <c r="CN13" i="13"/>
  <c r="CN14" i="13"/>
  <c r="CN15" i="13"/>
  <c r="CN16" i="13"/>
  <c r="CN17" i="13"/>
  <c r="CN18" i="13"/>
  <c r="CN19" i="13"/>
  <c r="CN20" i="13"/>
  <c r="CN22" i="13"/>
  <c r="CN23" i="13"/>
  <c r="CN24" i="13"/>
  <c r="CN25" i="13"/>
  <c r="CN26" i="13"/>
  <c r="CN27" i="13"/>
  <c r="CN28" i="13"/>
  <c r="CN29" i="13"/>
  <c r="CN30" i="13"/>
  <c r="CN31" i="13"/>
  <c r="CN34" i="13"/>
  <c r="CN37" i="13"/>
  <c r="CN21" i="12" l="1"/>
  <c r="CN8" i="12"/>
  <c r="CN35" i="12"/>
  <c r="CN9" i="12" l="1"/>
  <c r="CN12" i="12"/>
  <c r="CN16" i="12"/>
  <c r="CN18" i="12"/>
  <c r="CN19" i="12"/>
  <c r="CN20" i="12"/>
  <c r="CN22" i="12"/>
  <c r="CN23" i="12"/>
  <c r="CN24" i="12"/>
  <c r="CN25" i="12"/>
  <c r="CN26" i="12"/>
  <c r="CN27" i="12"/>
  <c r="CN28" i="12"/>
  <c r="CN29" i="12"/>
  <c r="CN30" i="12"/>
  <c r="CN31" i="12"/>
  <c r="CN32" i="12"/>
  <c r="CN33" i="12"/>
  <c r="CN34" i="12"/>
  <c r="CN10" i="15" l="1"/>
  <c r="CN24" i="15" l="1"/>
  <c r="CN9" i="15"/>
  <c r="CN16" i="15"/>
  <c r="CN11" i="15"/>
  <c r="CN18" i="15"/>
  <c r="CN36" i="15"/>
  <c r="CN13" i="15"/>
  <c r="CN19" i="15"/>
  <c r="CN20" i="15"/>
  <c r="CN21" i="15"/>
  <c r="CN23" i="15"/>
  <c r="CN15" i="15"/>
  <c r="CN22" i="15"/>
  <c r="CN17" i="15"/>
  <c r="CN12" i="15"/>
  <c r="CN29" i="15"/>
  <c r="CN14" i="15"/>
  <c r="CN26" i="15"/>
  <c r="CN25" i="15"/>
  <c r="CN28" i="15"/>
  <c r="CN27" i="15"/>
  <c r="CN30" i="15"/>
  <c r="CN34" i="15"/>
  <c r="CN33" i="15"/>
  <c r="CN31" i="15"/>
  <c r="CN32" i="15"/>
  <c r="CN35" i="15"/>
  <c r="CN9" i="10"/>
  <c r="CN14" i="10"/>
  <c r="CN10" i="10"/>
  <c r="CN11" i="10"/>
  <c r="CN13" i="10"/>
  <c r="CN16" i="10"/>
  <c r="CN21" i="10"/>
  <c r="CN17" i="10"/>
  <c r="CN18" i="10"/>
  <c r="CN36" i="10"/>
  <c r="CN15" i="10"/>
  <c r="CN22" i="10"/>
  <c r="CN19" i="10"/>
  <c r="CN20" i="10"/>
  <c r="CN25" i="10"/>
  <c r="CN24" i="10"/>
  <c r="CN23" i="10"/>
  <c r="CN32" i="10"/>
  <c r="CN27" i="10"/>
  <c r="CN26" i="10"/>
  <c r="CN31" i="10"/>
  <c r="CN29" i="10"/>
  <c r="CN33" i="10"/>
  <c r="CN28" i="10"/>
  <c r="CN30" i="10"/>
  <c r="CN12" i="10"/>
  <c r="A4" i="13" l="1"/>
  <c r="A4" i="12"/>
  <c r="A4" i="15"/>
  <c r="A4" i="10"/>
  <c r="CM8" i="13" l="1"/>
  <c r="CM9" i="13"/>
  <c r="CM10" i="13"/>
  <c r="CM11" i="13"/>
  <c r="CM12" i="13"/>
  <c r="CM13" i="13"/>
  <c r="CM14" i="13"/>
  <c r="CM15" i="13"/>
  <c r="CM16" i="13"/>
  <c r="CM17" i="13"/>
  <c r="CM18" i="13"/>
  <c r="CM19" i="13"/>
  <c r="CM20" i="13"/>
  <c r="CM22" i="13"/>
  <c r="CM23" i="13"/>
  <c r="CM24" i="13"/>
  <c r="CM25" i="13"/>
  <c r="CM26" i="13"/>
  <c r="CM27" i="13"/>
  <c r="CM28" i="13"/>
  <c r="CM29" i="13"/>
  <c r="CM30" i="13"/>
  <c r="CM31" i="13"/>
  <c r="CM34" i="13"/>
  <c r="CM37" i="13"/>
  <c r="CM8" i="12"/>
  <c r="CM9" i="12"/>
  <c r="CM12" i="12"/>
  <c r="CM16" i="12"/>
  <c r="CM18" i="12"/>
  <c r="CM19" i="12"/>
  <c r="CM20" i="12"/>
  <c r="CM21" i="12"/>
  <c r="CM22" i="12"/>
  <c r="CM23" i="12"/>
  <c r="CM24" i="12"/>
  <c r="CM25" i="12"/>
  <c r="CM26" i="12"/>
  <c r="CM27" i="12"/>
  <c r="CM28" i="12"/>
  <c r="CM29" i="12"/>
  <c r="CM30" i="12"/>
  <c r="CM31" i="12"/>
  <c r="CM32" i="12"/>
  <c r="CM33" i="12"/>
  <c r="CM34" i="12"/>
  <c r="CM35" i="12"/>
  <c r="CM33" i="10"/>
  <c r="CM13" i="15" l="1"/>
  <c r="CM9" i="15"/>
  <c r="CM16" i="15"/>
  <c r="CM11" i="15"/>
  <c r="CM36" i="15"/>
  <c r="CM18" i="15"/>
  <c r="CM20" i="15"/>
  <c r="CM19" i="15"/>
  <c r="CM21" i="15"/>
  <c r="CM23" i="15"/>
  <c r="CM15" i="15"/>
  <c r="CM24" i="15"/>
  <c r="CM22" i="15"/>
  <c r="CM17" i="15"/>
  <c r="CM12" i="15"/>
  <c r="CM29" i="15"/>
  <c r="CM14" i="15"/>
  <c r="CM26" i="15"/>
  <c r="CM25" i="15"/>
  <c r="CM28" i="15"/>
  <c r="CM27" i="15"/>
  <c r="CM30" i="15"/>
  <c r="CM34" i="15"/>
  <c r="CM33" i="15"/>
  <c r="CM31" i="15"/>
  <c r="CM32" i="15"/>
  <c r="CM35" i="15"/>
  <c r="CM10" i="15"/>
  <c r="CM9" i="10"/>
  <c r="CM14" i="10"/>
  <c r="CM10" i="10"/>
  <c r="CM11" i="10"/>
  <c r="CM13" i="10"/>
  <c r="CM16" i="10"/>
  <c r="CM17" i="10"/>
  <c r="CM21" i="10"/>
  <c r="CM18" i="10"/>
  <c r="CM36" i="10"/>
  <c r="CM15" i="10"/>
  <c r="CM19" i="10"/>
  <c r="CM22" i="10"/>
  <c r="CM20" i="10"/>
  <c r="CM25" i="10"/>
  <c r="CM23" i="10"/>
  <c r="CM24" i="10"/>
  <c r="CM32" i="10"/>
  <c r="CM27" i="10"/>
  <c r="CM26" i="10"/>
  <c r="CM31" i="10"/>
  <c r="CM29" i="10"/>
  <c r="CM28" i="10"/>
  <c r="CM30" i="10"/>
  <c r="CM35" i="10"/>
  <c r="CM12" i="10"/>
  <c r="CL34" i="10" l="1"/>
  <c r="B36" i="10"/>
  <c r="BX36" i="10"/>
  <c r="BY36" i="10"/>
  <c r="BZ36" i="10"/>
  <c r="CA36" i="10"/>
  <c r="CB36" i="10"/>
  <c r="CC36" i="10"/>
  <c r="CD36" i="10"/>
  <c r="CE36" i="10"/>
  <c r="CF36" i="10"/>
  <c r="CG36" i="10"/>
  <c r="CH36" i="10"/>
  <c r="CI36" i="10"/>
  <c r="CJ36" i="10"/>
  <c r="CK36" i="10"/>
  <c r="CL36" i="10"/>
  <c r="CL8" i="13" l="1"/>
  <c r="CL9" i="13"/>
  <c r="CL10" i="13"/>
  <c r="CL11" i="13"/>
  <c r="CL12" i="13"/>
  <c r="CL13" i="13"/>
  <c r="CL14" i="13"/>
  <c r="CL15" i="13"/>
  <c r="CL16" i="13"/>
  <c r="CL17" i="13"/>
  <c r="CL18" i="13"/>
  <c r="CL19" i="13"/>
  <c r="CL20" i="13"/>
  <c r="CL22" i="13"/>
  <c r="CL23" i="13"/>
  <c r="CL24" i="13"/>
  <c r="CL25" i="13"/>
  <c r="CL26" i="13"/>
  <c r="CL27" i="13"/>
  <c r="CL28" i="13"/>
  <c r="CL29" i="13"/>
  <c r="CL30" i="13"/>
  <c r="CL31" i="13"/>
  <c r="CL34" i="13"/>
  <c r="CL37" i="13"/>
  <c r="CL8" i="12"/>
  <c r="CL9" i="12"/>
  <c r="CL12" i="12"/>
  <c r="CL16" i="12"/>
  <c r="CL18" i="12"/>
  <c r="CL19" i="12"/>
  <c r="CL20" i="12"/>
  <c r="CL21" i="12"/>
  <c r="CL22" i="12"/>
  <c r="CL23" i="12"/>
  <c r="CL24" i="12"/>
  <c r="CL25" i="12"/>
  <c r="CL26" i="12"/>
  <c r="CL27" i="12"/>
  <c r="CL28" i="12"/>
  <c r="CL29" i="12"/>
  <c r="CL30" i="12"/>
  <c r="CL31" i="12"/>
  <c r="CL32" i="12"/>
  <c r="CL33" i="12"/>
  <c r="CL34" i="12"/>
  <c r="CL35" i="12"/>
  <c r="CK34" i="15"/>
  <c r="CL9" i="15"/>
  <c r="CL11" i="15"/>
  <c r="CL16" i="15"/>
  <c r="CL36" i="15"/>
  <c r="CL18" i="15"/>
  <c r="CL13" i="15"/>
  <c r="CL19" i="15"/>
  <c r="CL20" i="15"/>
  <c r="CL23" i="15"/>
  <c r="CL21" i="15"/>
  <c r="CL24" i="15"/>
  <c r="CL15" i="15"/>
  <c r="CL22" i="15"/>
  <c r="CL17" i="15"/>
  <c r="CL29" i="15"/>
  <c r="CL12" i="15"/>
  <c r="CL14" i="15"/>
  <c r="CL26" i="15"/>
  <c r="CL25" i="15"/>
  <c r="CL28" i="15"/>
  <c r="CL27" i="15"/>
  <c r="CL30" i="15"/>
  <c r="CL34" i="15"/>
  <c r="CL33" i="15"/>
  <c r="CL31" i="15"/>
  <c r="CL32" i="15"/>
  <c r="CL35" i="15"/>
  <c r="CL10" i="15"/>
  <c r="CL9" i="10"/>
  <c r="CL14" i="10"/>
  <c r="CL10" i="10"/>
  <c r="CL11" i="10"/>
  <c r="CL13" i="10"/>
  <c r="CL17" i="10"/>
  <c r="CL16" i="10"/>
  <c r="CL19" i="10"/>
  <c r="CL21" i="10"/>
  <c r="CL18" i="10"/>
  <c r="CL20" i="10"/>
  <c r="CL15" i="10"/>
  <c r="CL25" i="10"/>
  <c r="CL22" i="10"/>
  <c r="CL23" i="10"/>
  <c r="CL27" i="10"/>
  <c r="CL24" i="10"/>
  <c r="CL32" i="10"/>
  <c r="CL26" i="10"/>
  <c r="CL31" i="10"/>
  <c r="CL33" i="10"/>
  <c r="CL28" i="10"/>
  <c r="CL29" i="10"/>
  <c r="CL30" i="10"/>
  <c r="CL35" i="10"/>
  <c r="CL12" i="10"/>
  <c r="CK35" i="10" l="1"/>
  <c r="CJ25" i="13" l="1"/>
  <c r="CK18" i="13"/>
  <c r="CK8" i="13" l="1"/>
  <c r="CK9" i="13"/>
  <c r="CK10" i="13"/>
  <c r="CK11" i="13"/>
  <c r="CK12" i="13"/>
  <c r="CK13" i="13"/>
  <c r="CK14" i="13"/>
  <c r="CK15" i="13"/>
  <c r="CK16" i="13"/>
  <c r="CK17" i="13"/>
  <c r="CK19" i="13"/>
  <c r="CK20" i="13"/>
  <c r="CK22" i="13"/>
  <c r="CK23" i="13"/>
  <c r="CK24" i="13"/>
  <c r="CK25" i="13"/>
  <c r="CK26" i="13"/>
  <c r="CK27" i="13"/>
  <c r="CK28" i="13"/>
  <c r="CK29" i="13"/>
  <c r="CK30" i="13"/>
  <c r="CK31" i="13"/>
  <c r="CK34" i="13"/>
  <c r="CK37" i="13"/>
  <c r="CK9" i="12"/>
  <c r="CK8" i="12" l="1"/>
  <c r="CK12" i="12"/>
  <c r="CK16" i="12"/>
  <c r="CK18" i="12"/>
  <c r="CK19" i="12"/>
  <c r="CK20" i="12"/>
  <c r="CK21" i="12"/>
  <c r="CK22" i="12"/>
  <c r="CK23" i="12"/>
  <c r="CK24" i="12"/>
  <c r="CK25" i="12"/>
  <c r="CK26" i="12"/>
  <c r="CK27" i="12"/>
  <c r="CK28" i="12"/>
  <c r="CK29" i="12"/>
  <c r="CK30" i="12"/>
  <c r="CK31" i="12"/>
  <c r="CK32" i="12"/>
  <c r="CK33" i="12"/>
  <c r="CK34" i="12"/>
  <c r="CK35" i="12"/>
  <c r="CK33" i="15" l="1"/>
  <c r="CK9" i="15"/>
  <c r="CK11" i="15"/>
  <c r="CK16" i="15"/>
  <c r="CK36" i="15"/>
  <c r="CK18" i="15"/>
  <c r="CK13" i="15"/>
  <c r="CK19" i="15"/>
  <c r="CK20" i="15"/>
  <c r="CK23" i="15"/>
  <c r="CK21" i="15"/>
  <c r="CK24" i="15"/>
  <c r="CK15" i="15"/>
  <c r="CK22" i="15"/>
  <c r="CK17" i="15"/>
  <c r="CK29" i="15"/>
  <c r="CK12" i="15"/>
  <c r="CK14" i="15"/>
  <c r="CK26" i="15"/>
  <c r="CK25" i="15"/>
  <c r="CK28" i="15"/>
  <c r="CK27" i="15"/>
  <c r="CK30" i="15"/>
  <c r="CK31" i="15"/>
  <c r="CK32" i="15"/>
  <c r="CK35" i="15"/>
  <c r="CK10" i="15"/>
  <c r="A37" i="10" l="1"/>
  <c r="CF30" i="10"/>
  <c r="CF34" i="10"/>
  <c r="CH34" i="10"/>
  <c r="CK34" i="10"/>
  <c r="CG35" i="10"/>
  <c r="CJ29" i="10"/>
  <c r="CK9" i="10" l="1"/>
  <c r="CK10" i="10"/>
  <c r="CK14" i="10"/>
  <c r="CK11" i="10"/>
  <c r="CK21" i="10"/>
  <c r="CK13" i="10"/>
  <c r="CK17" i="10"/>
  <c r="CK18" i="10"/>
  <c r="CK16" i="10"/>
  <c r="CK15" i="10"/>
  <c r="CK25" i="10"/>
  <c r="CK20" i="10"/>
  <c r="CK19" i="10"/>
  <c r="CK22" i="10"/>
  <c r="CK23" i="10"/>
  <c r="CK24" i="10"/>
  <c r="CK29" i="10"/>
  <c r="CK32" i="10"/>
  <c r="CK26" i="10"/>
  <c r="CK27" i="10"/>
  <c r="CK31" i="10"/>
  <c r="CK33" i="10"/>
  <c r="CK30" i="10"/>
  <c r="CK28" i="10"/>
  <c r="CK12" i="10"/>
  <c r="BX26" i="10" l="1"/>
  <c r="BZ25" i="10"/>
  <c r="CB34" i="10"/>
  <c r="CJ31" i="15" l="1"/>
  <c r="CI31" i="15"/>
  <c r="CJ9" i="13" l="1"/>
  <c r="CJ34" i="10"/>
  <c r="CJ15" i="13" l="1"/>
  <c r="CJ27" i="12" l="1"/>
  <c r="CJ8" i="13" l="1"/>
  <c r="CJ10" i="13"/>
  <c r="CJ11" i="13"/>
  <c r="CJ12" i="13"/>
  <c r="CJ13" i="13"/>
  <c r="CJ14" i="13"/>
  <c r="CJ16" i="13"/>
  <c r="CJ17" i="13"/>
  <c r="CJ18" i="13"/>
  <c r="CJ19" i="13"/>
  <c r="CJ20" i="13"/>
  <c r="CJ22" i="13"/>
  <c r="CJ23" i="13"/>
  <c r="CJ24" i="13"/>
  <c r="CJ26" i="13"/>
  <c r="CJ27" i="13"/>
  <c r="CJ28" i="13"/>
  <c r="CJ29" i="13"/>
  <c r="CJ30" i="13"/>
  <c r="CJ31" i="13"/>
  <c r="CJ34" i="13"/>
  <c r="CJ37" i="13"/>
  <c r="CJ8" i="12"/>
  <c r="CJ9" i="12"/>
  <c r="CJ12" i="12"/>
  <c r="CJ16" i="12"/>
  <c r="CJ18" i="12"/>
  <c r="CJ19" i="12"/>
  <c r="CJ20" i="12"/>
  <c r="CJ21" i="12"/>
  <c r="CJ22" i="12"/>
  <c r="CJ23" i="12"/>
  <c r="CJ24" i="12"/>
  <c r="CJ25" i="12"/>
  <c r="CJ26" i="12"/>
  <c r="CJ28" i="12"/>
  <c r="CJ29" i="12"/>
  <c r="CJ30" i="12"/>
  <c r="CJ31" i="12"/>
  <c r="CJ32" i="12"/>
  <c r="CJ33" i="12"/>
  <c r="CJ34" i="12"/>
  <c r="CJ35" i="12"/>
  <c r="CJ24" i="10"/>
  <c r="CJ12" i="10"/>
  <c r="CJ21" i="10"/>
  <c r="CJ25" i="15"/>
  <c r="CJ32" i="15"/>
  <c r="CJ10" i="15"/>
  <c r="CJ9" i="15"/>
  <c r="CJ16" i="15"/>
  <c r="CJ11" i="15"/>
  <c r="CJ36" i="15"/>
  <c r="CJ13" i="15"/>
  <c r="CJ20" i="15"/>
  <c r="CJ18" i="15"/>
  <c r="CJ19" i="15"/>
  <c r="CJ21" i="15"/>
  <c r="CJ23" i="15"/>
  <c r="CJ24" i="15"/>
  <c r="CJ15" i="15"/>
  <c r="CJ22" i="15"/>
  <c r="CJ17" i="15"/>
  <c r="CJ12" i="15"/>
  <c r="CJ29" i="15"/>
  <c r="CJ14" i="15"/>
  <c r="CJ26" i="15"/>
  <c r="CJ28" i="15"/>
  <c r="CJ27" i="15"/>
  <c r="CJ30" i="15"/>
  <c r="CJ34" i="15"/>
  <c r="CJ33" i="15"/>
  <c r="CJ35" i="15"/>
  <c r="CJ9" i="10"/>
  <c r="CJ10" i="10"/>
  <c r="CJ14" i="10"/>
  <c r="CJ11" i="10"/>
  <c r="CJ13" i="10"/>
  <c r="CJ19" i="10"/>
  <c r="CJ15" i="10"/>
  <c r="CJ17" i="10"/>
  <c r="CJ16" i="10"/>
  <c r="CJ18" i="10"/>
  <c r="CJ20" i="10"/>
  <c r="CJ22" i="10"/>
  <c r="CJ25" i="10"/>
  <c r="CJ23" i="10"/>
  <c r="CJ27" i="10"/>
  <c r="CJ32" i="10"/>
  <c r="CJ26" i="10"/>
  <c r="CJ31" i="10"/>
  <c r="CJ30" i="10"/>
  <c r="CJ33" i="10"/>
  <c r="CJ28" i="10"/>
  <c r="CJ35" i="10"/>
  <c r="B3" i="3" l="1"/>
  <c r="B2" i="3"/>
  <c r="CH35" i="15" l="1"/>
  <c r="CG35" i="15"/>
  <c r="CI35" i="15"/>
  <c r="DD4" i="15"/>
  <c r="A1" i="15"/>
  <c r="A39" i="15"/>
  <c r="A38" i="15"/>
  <c r="B35" i="15"/>
  <c r="B32" i="15"/>
  <c r="B31" i="15"/>
  <c r="B33" i="15"/>
  <c r="B34" i="15"/>
  <c r="B30" i="15"/>
  <c r="B27" i="15"/>
  <c r="B28" i="15"/>
  <c r="B25" i="15"/>
  <c r="B26" i="15"/>
  <c r="B14" i="15"/>
  <c r="B29" i="15"/>
  <c r="B12" i="15"/>
  <c r="B17" i="15"/>
  <c r="B22" i="15"/>
  <c r="B15" i="15"/>
  <c r="B24" i="15"/>
  <c r="B23" i="15"/>
  <c r="B21" i="15"/>
  <c r="B19" i="15"/>
  <c r="B18" i="15"/>
  <c r="B20" i="15"/>
  <c r="B13" i="15"/>
  <c r="B36" i="15"/>
  <c r="B11" i="15"/>
  <c r="B16" i="15"/>
  <c r="B9" i="15"/>
  <c r="B10" i="15"/>
  <c r="B5" i="15"/>
  <c r="A5" i="15"/>
  <c r="A3" i="15"/>
  <c r="CI10" i="15" l="1"/>
  <c r="CI9" i="15"/>
  <c r="CI16" i="15"/>
  <c r="CI11" i="15"/>
  <c r="CI36" i="15"/>
  <c r="CI13" i="15"/>
  <c r="CI18" i="15"/>
  <c r="CI20" i="15"/>
  <c r="CI21" i="15"/>
  <c r="CI24" i="15"/>
  <c r="CI19" i="15"/>
  <c r="CI23" i="15"/>
  <c r="CI15" i="15"/>
  <c r="CI22" i="15"/>
  <c r="CI17" i="15"/>
  <c r="CI29" i="15"/>
  <c r="CI12" i="15"/>
  <c r="CI26" i="15"/>
  <c r="CI14" i="15"/>
  <c r="CI25" i="15"/>
  <c r="CI28" i="15"/>
  <c r="CI27" i="15"/>
  <c r="CI30" i="15"/>
  <c r="CI34" i="15"/>
  <c r="CI33" i="15"/>
  <c r="CI32" i="15"/>
  <c r="CF35" i="15" l="1"/>
  <c r="CE35" i="15"/>
  <c r="CD35" i="15"/>
  <c r="CC35" i="15"/>
  <c r="CB35" i="15"/>
  <c r="CA35" i="15"/>
  <c r="BZ35" i="15"/>
  <c r="BY35" i="15"/>
  <c r="BX35" i="15"/>
  <c r="CH31" i="15"/>
  <c r="CG31" i="15"/>
  <c r="CF31" i="15"/>
  <c r="CE31" i="15"/>
  <c r="CD31" i="15"/>
  <c r="CC31" i="15"/>
  <c r="CB31" i="15"/>
  <c r="CA31" i="15"/>
  <c r="BZ31" i="15"/>
  <c r="BY31" i="15"/>
  <c r="BX31" i="15"/>
  <c r="CH32" i="15"/>
  <c r="CG32" i="15"/>
  <c r="CF32" i="15"/>
  <c r="CE32" i="15"/>
  <c r="CD32" i="15"/>
  <c r="CC32" i="15"/>
  <c r="CB32" i="15"/>
  <c r="CA32" i="15"/>
  <c r="BZ32" i="15"/>
  <c r="BY32" i="15"/>
  <c r="BX32" i="15"/>
  <c r="CH33" i="15"/>
  <c r="CG33" i="15"/>
  <c r="CF33" i="15"/>
  <c r="CE33" i="15"/>
  <c r="CD33" i="15"/>
  <c r="CC33" i="15"/>
  <c r="CB33" i="15"/>
  <c r="CA33" i="15"/>
  <c r="BZ33" i="15"/>
  <c r="BY33" i="15"/>
  <c r="BX33" i="15"/>
  <c r="CH34" i="15"/>
  <c r="CG34" i="15"/>
  <c r="CF34" i="15"/>
  <c r="CE34" i="15"/>
  <c r="CD34" i="15"/>
  <c r="CC34" i="15"/>
  <c r="CB34" i="15"/>
  <c r="CA34" i="15"/>
  <c r="BZ34" i="15"/>
  <c r="BY34" i="15"/>
  <c r="BX34" i="15"/>
  <c r="CH30" i="15"/>
  <c r="CG30" i="15"/>
  <c r="CF30" i="15"/>
  <c r="CE30" i="15"/>
  <c r="CD30" i="15"/>
  <c r="CC30" i="15"/>
  <c r="CB30" i="15"/>
  <c r="CA30" i="15"/>
  <c r="BZ30" i="15"/>
  <c r="BY30" i="15"/>
  <c r="BX30" i="15"/>
  <c r="CH27" i="15"/>
  <c r="CG27" i="15"/>
  <c r="CF27" i="15"/>
  <c r="CE27" i="15"/>
  <c r="CD27" i="15"/>
  <c r="CC27" i="15"/>
  <c r="CB27" i="15"/>
  <c r="CA27" i="15"/>
  <c r="BZ27" i="15"/>
  <c r="BY27" i="15"/>
  <c r="BX27" i="15"/>
  <c r="CH28" i="15"/>
  <c r="CG28" i="15"/>
  <c r="CF28" i="15"/>
  <c r="CE28" i="15"/>
  <c r="CD28" i="15"/>
  <c r="CC28" i="15"/>
  <c r="CB28" i="15"/>
  <c r="CA28" i="15"/>
  <c r="BZ28" i="15"/>
  <c r="BY28" i="15"/>
  <c r="BX28" i="15"/>
  <c r="CH25" i="15"/>
  <c r="CG25" i="15"/>
  <c r="CF25" i="15"/>
  <c r="CE25" i="15"/>
  <c r="CD25" i="15"/>
  <c r="CC25" i="15"/>
  <c r="CB25" i="15"/>
  <c r="CA25" i="15"/>
  <c r="BZ25" i="15"/>
  <c r="BY25" i="15"/>
  <c r="BX25" i="15"/>
  <c r="CH14" i="15"/>
  <c r="CG14" i="15"/>
  <c r="CF14" i="15"/>
  <c r="CE14" i="15"/>
  <c r="CD14" i="15"/>
  <c r="CC14" i="15"/>
  <c r="CB14" i="15"/>
  <c r="CA14" i="15"/>
  <c r="BZ14" i="15"/>
  <c r="BY14" i="15"/>
  <c r="BX14" i="15"/>
  <c r="CH26" i="15"/>
  <c r="CG26" i="15"/>
  <c r="CF26" i="15"/>
  <c r="CE26" i="15"/>
  <c r="CD26" i="15"/>
  <c r="CC26" i="15"/>
  <c r="CB26" i="15"/>
  <c r="CA26" i="15"/>
  <c r="BZ26" i="15"/>
  <c r="BY26" i="15"/>
  <c r="BX26" i="15"/>
  <c r="CH12" i="15"/>
  <c r="CG12" i="15"/>
  <c r="CF12" i="15"/>
  <c r="CE12" i="15"/>
  <c r="CD12" i="15"/>
  <c r="CC12" i="15"/>
  <c r="CB12" i="15"/>
  <c r="CA12" i="15"/>
  <c r="BZ12" i="15"/>
  <c r="BY12" i="15"/>
  <c r="BX12" i="15"/>
  <c r="CH29" i="15"/>
  <c r="CG29" i="15"/>
  <c r="CF29" i="15"/>
  <c r="CE29" i="15"/>
  <c r="CD29" i="15"/>
  <c r="CC29" i="15"/>
  <c r="CB29" i="15"/>
  <c r="CA29" i="15"/>
  <c r="BZ29" i="15"/>
  <c r="BY29" i="15"/>
  <c r="BX29" i="15"/>
  <c r="CH17" i="15"/>
  <c r="CG17" i="15"/>
  <c r="CF17" i="15"/>
  <c r="CE17" i="15"/>
  <c r="CD17" i="15"/>
  <c r="CC17" i="15"/>
  <c r="CB17" i="15"/>
  <c r="CA17" i="15"/>
  <c r="BZ17" i="15"/>
  <c r="BY17" i="15"/>
  <c r="BX17" i="15"/>
  <c r="CH22" i="15"/>
  <c r="CG22" i="15"/>
  <c r="CF22" i="15"/>
  <c r="CE22" i="15"/>
  <c r="CD22" i="15"/>
  <c r="CC22" i="15"/>
  <c r="CB22" i="15"/>
  <c r="CA22" i="15"/>
  <c r="BZ22" i="15"/>
  <c r="BY22" i="15"/>
  <c r="BX22" i="15"/>
  <c r="CH15" i="15"/>
  <c r="CG15" i="15"/>
  <c r="CF15" i="15"/>
  <c r="CE15" i="15"/>
  <c r="CD15" i="15"/>
  <c r="CC15" i="15"/>
  <c r="CB15" i="15"/>
  <c r="CA15" i="15"/>
  <c r="BZ15" i="15"/>
  <c r="BY15" i="15"/>
  <c r="BX15" i="15"/>
  <c r="CH23" i="15"/>
  <c r="CG23" i="15"/>
  <c r="CF23" i="15"/>
  <c r="CE23" i="15"/>
  <c r="CD23" i="15"/>
  <c r="CC23" i="15"/>
  <c r="CB23" i="15"/>
  <c r="CA23" i="15"/>
  <c r="BZ23" i="15"/>
  <c r="BY23" i="15"/>
  <c r="BX23" i="15"/>
  <c r="CH19" i="15"/>
  <c r="CG19" i="15"/>
  <c r="CF19" i="15"/>
  <c r="CE19" i="15"/>
  <c r="CD19" i="15"/>
  <c r="CC19" i="15"/>
  <c r="CB19" i="15"/>
  <c r="CA19" i="15"/>
  <c r="BZ19" i="15"/>
  <c r="BY19" i="15"/>
  <c r="BX19" i="15"/>
  <c r="CH24" i="15"/>
  <c r="CG24" i="15"/>
  <c r="CF24" i="15"/>
  <c r="CE24" i="15"/>
  <c r="CD24" i="15"/>
  <c r="CC24" i="15"/>
  <c r="CB24" i="15"/>
  <c r="CA24" i="15"/>
  <c r="BZ24" i="15"/>
  <c r="BY24" i="15"/>
  <c r="BX24" i="15"/>
  <c r="CH21" i="15"/>
  <c r="CG21" i="15"/>
  <c r="CF21" i="15"/>
  <c r="CE21" i="15"/>
  <c r="CD21" i="15"/>
  <c r="CC21" i="15"/>
  <c r="CB21" i="15"/>
  <c r="CA21" i="15"/>
  <c r="BZ21" i="15"/>
  <c r="BY21" i="15"/>
  <c r="BX21" i="15"/>
  <c r="CH20" i="15"/>
  <c r="CG20" i="15"/>
  <c r="CF20" i="15"/>
  <c r="CE20" i="15"/>
  <c r="CD20" i="15"/>
  <c r="CC20" i="15"/>
  <c r="CB20" i="15"/>
  <c r="CA20" i="15"/>
  <c r="BZ20" i="15"/>
  <c r="BY20" i="15"/>
  <c r="BX20" i="15"/>
  <c r="CH18" i="15"/>
  <c r="CG18" i="15"/>
  <c r="CF18" i="15"/>
  <c r="CE18" i="15"/>
  <c r="CD18" i="15"/>
  <c r="CC18" i="15"/>
  <c r="CB18" i="15"/>
  <c r="CA18" i="15"/>
  <c r="BZ18" i="15"/>
  <c r="BY18" i="15"/>
  <c r="BX18" i="15"/>
  <c r="CH13" i="15"/>
  <c r="CG13" i="15"/>
  <c r="CF13" i="15"/>
  <c r="CE13" i="15"/>
  <c r="CD13" i="15"/>
  <c r="CC13" i="15"/>
  <c r="CB13" i="15"/>
  <c r="CA13" i="15"/>
  <c r="BZ13" i="15"/>
  <c r="BY13" i="15"/>
  <c r="BX13" i="15"/>
  <c r="CH36" i="15"/>
  <c r="CG36" i="15"/>
  <c r="CF36" i="15"/>
  <c r="CE36" i="15"/>
  <c r="CD36" i="15"/>
  <c r="CC36" i="15"/>
  <c r="CB36" i="15"/>
  <c r="CA36" i="15"/>
  <c r="BZ36" i="15"/>
  <c r="BY36" i="15"/>
  <c r="BX36" i="15"/>
  <c r="CH11" i="15"/>
  <c r="CG11" i="15"/>
  <c r="CF11" i="15"/>
  <c r="CE11" i="15"/>
  <c r="CD11" i="15"/>
  <c r="CC11" i="15"/>
  <c r="CB11" i="15"/>
  <c r="CA11" i="15"/>
  <c r="BZ11" i="15"/>
  <c r="BY11" i="15"/>
  <c r="BX11" i="15"/>
  <c r="CH16" i="15"/>
  <c r="CG16" i="15"/>
  <c r="CF16" i="15"/>
  <c r="CE16" i="15"/>
  <c r="CD16" i="15"/>
  <c r="CC16" i="15"/>
  <c r="CB16" i="15"/>
  <c r="CA16" i="15"/>
  <c r="BZ16" i="15"/>
  <c r="BY16" i="15"/>
  <c r="BX16" i="15"/>
  <c r="CH9" i="15"/>
  <c r="CG9" i="15"/>
  <c r="CF9" i="15"/>
  <c r="CE9" i="15"/>
  <c r="CD9" i="15"/>
  <c r="CC9" i="15"/>
  <c r="CB9" i="15"/>
  <c r="CA9" i="15"/>
  <c r="BZ9" i="15"/>
  <c r="BY9" i="15"/>
  <c r="BX9" i="15"/>
  <c r="CH10" i="15"/>
  <c r="CG10" i="15"/>
  <c r="CF10" i="15"/>
  <c r="CE10" i="15"/>
  <c r="CD10" i="15"/>
  <c r="CC10" i="15"/>
  <c r="CB10" i="15"/>
  <c r="CA10" i="15"/>
  <c r="BZ10" i="15"/>
  <c r="BY10" i="15"/>
  <c r="BX10" i="15"/>
  <c r="DD4" i="13" l="1"/>
  <c r="CI11" i="13"/>
  <c r="CI15" i="13"/>
  <c r="CI25" i="13"/>
  <c r="A2" i="11" l="1"/>
  <c r="CI33" i="10"/>
  <c r="CI8" i="13" l="1"/>
  <c r="CI9" i="13"/>
  <c r="CI10" i="13"/>
  <c r="CI12" i="13"/>
  <c r="CI13" i="13"/>
  <c r="CI14" i="13"/>
  <c r="CI16" i="13"/>
  <c r="CI17" i="13"/>
  <c r="CI18" i="13"/>
  <c r="CI19" i="13"/>
  <c r="CI20" i="13"/>
  <c r="CI22" i="13"/>
  <c r="CI23" i="13"/>
  <c r="CI24" i="13"/>
  <c r="CI26" i="13"/>
  <c r="CI27" i="13"/>
  <c r="CI28" i="13"/>
  <c r="CI29" i="13"/>
  <c r="CI30" i="13"/>
  <c r="CI31" i="13"/>
  <c r="CI34" i="13"/>
  <c r="CI37" i="13"/>
  <c r="CI8" i="12"/>
  <c r="CI9" i="12"/>
  <c r="CI12" i="12"/>
  <c r="CI16" i="12"/>
  <c r="CI18" i="12"/>
  <c r="CI19" i="12"/>
  <c r="CI20" i="12"/>
  <c r="CI21" i="12"/>
  <c r="CI22" i="12"/>
  <c r="CI23" i="12"/>
  <c r="CI24" i="12"/>
  <c r="CI25" i="12"/>
  <c r="CI26" i="12"/>
  <c r="CI27" i="12"/>
  <c r="CI28" i="12"/>
  <c r="CI29" i="12"/>
  <c r="CI30" i="12"/>
  <c r="CI31" i="12"/>
  <c r="CI32" i="12"/>
  <c r="CI33" i="12"/>
  <c r="CI34" i="12"/>
  <c r="CI35" i="12"/>
  <c r="AV8" i="1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W10" i="11" s="1"/>
  <c r="AJ11" i="11"/>
  <c r="AJ12" i="11"/>
  <c r="AJ13" i="11"/>
  <c r="AJ14" i="11"/>
  <c r="AJ15" i="11"/>
  <c r="AW15" i="11" s="1"/>
  <c r="AJ16" i="11"/>
  <c r="AJ17" i="11"/>
  <c r="AJ18" i="11"/>
  <c r="AW18" i="11" s="1"/>
  <c r="AJ19" i="11"/>
  <c r="AW19" i="11" s="1"/>
  <c r="AJ20" i="11"/>
  <c r="AJ21" i="11"/>
  <c r="AJ22" i="11"/>
  <c r="AW22" i="11" s="1"/>
  <c r="AJ23" i="11"/>
  <c r="AJ24" i="11"/>
  <c r="AJ25" i="11"/>
  <c r="AJ26" i="11"/>
  <c r="AW26" i="11" s="1"/>
  <c r="AJ27" i="11"/>
  <c r="AJ28" i="11"/>
  <c r="AJ29" i="11"/>
  <c r="AJ30" i="11"/>
  <c r="AJ31" i="11"/>
  <c r="AW31" i="11" s="1"/>
  <c r="AJ32" i="11"/>
  <c r="AJ35" i="11"/>
  <c r="AJ8" i="11"/>
  <c r="AI9" i="11"/>
  <c r="AW9" i="11" s="1"/>
  <c r="AI10" i="11"/>
  <c r="AI11" i="11"/>
  <c r="AI12" i="11"/>
  <c r="AW12" i="11" s="1"/>
  <c r="AI13" i="11"/>
  <c r="AI14" i="11"/>
  <c r="AI15" i="11"/>
  <c r="AI16" i="11"/>
  <c r="AI17" i="11"/>
  <c r="AW17" i="11" s="1"/>
  <c r="AI18" i="11"/>
  <c r="AI19" i="11"/>
  <c r="AI20" i="11"/>
  <c r="AI21" i="11"/>
  <c r="AI22" i="11"/>
  <c r="AI23" i="11"/>
  <c r="AI24" i="11"/>
  <c r="AI25" i="11"/>
  <c r="AW25" i="11" s="1"/>
  <c r="AI26" i="11"/>
  <c r="AI27" i="11"/>
  <c r="AI28" i="11"/>
  <c r="AW28" i="11" s="1"/>
  <c r="AI29" i="11"/>
  <c r="AW29" i="11" s="1"/>
  <c r="AI30" i="11"/>
  <c r="AI31" i="11"/>
  <c r="AI32" i="11"/>
  <c r="AW32" i="11" s="1"/>
  <c r="AI35" i="11"/>
  <c r="AI8" i="11"/>
  <c r="AJ7" i="11"/>
  <c r="AI7" i="11"/>
  <c r="CI12" i="10"/>
  <c r="CI9" i="10"/>
  <c r="CI10" i="10"/>
  <c r="CI14" i="10"/>
  <c r="CI11" i="10"/>
  <c r="CI13" i="10"/>
  <c r="CI21" i="10"/>
  <c r="CI19" i="10"/>
  <c r="CI15" i="10"/>
  <c r="CI17" i="10"/>
  <c r="CI16" i="10"/>
  <c r="CI18" i="10"/>
  <c r="CI22" i="10"/>
  <c r="CI20" i="10"/>
  <c r="CI25" i="10"/>
  <c r="CI23" i="10"/>
  <c r="CI24" i="10"/>
  <c r="CI27" i="10"/>
  <c r="CI32" i="10"/>
  <c r="CI26" i="10"/>
  <c r="CI31" i="10"/>
  <c r="CI29" i="10"/>
  <c r="CI30" i="10"/>
  <c r="CI28" i="10"/>
  <c r="CI35" i="10"/>
  <c r="CH15" i="13"/>
  <c r="CH11" i="13"/>
  <c r="CH8" i="13"/>
  <c r="CH9" i="13"/>
  <c r="CH10" i="13"/>
  <c r="CH12" i="13"/>
  <c r="CH13" i="13"/>
  <c r="CH14" i="13"/>
  <c r="CH16" i="13"/>
  <c r="CH17" i="13"/>
  <c r="CH18" i="13"/>
  <c r="CH19" i="13"/>
  <c r="CH20" i="13"/>
  <c r="CH22" i="13"/>
  <c r="CH23" i="13"/>
  <c r="CH24" i="13"/>
  <c r="CH25" i="13"/>
  <c r="CH26" i="13"/>
  <c r="CH27" i="13"/>
  <c r="CH28" i="13"/>
  <c r="CH29" i="13"/>
  <c r="CH30" i="13"/>
  <c r="CH31" i="13"/>
  <c r="CH34" i="13"/>
  <c r="CH37" i="13"/>
  <c r="CH8" i="12"/>
  <c r="CH9" i="12"/>
  <c r="CH12" i="12"/>
  <c r="CH16" i="12"/>
  <c r="CH18" i="12"/>
  <c r="CH19" i="12"/>
  <c r="CH20" i="12"/>
  <c r="CH21" i="12"/>
  <c r="CH22" i="12"/>
  <c r="CH23" i="12"/>
  <c r="CH24" i="12"/>
  <c r="CH25" i="12"/>
  <c r="CH26" i="12"/>
  <c r="CH27" i="12"/>
  <c r="CH28" i="12"/>
  <c r="CH29" i="12"/>
  <c r="CH30" i="12"/>
  <c r="CH31" i="12"/>
  <c r="CH32" i="12"/>
  <c r="CH33" i="12"/>
  <c r="CH34" i="12"/>
  <c r="CH35" i="12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CH12" i="10"/>
  <c r="CH9" i="10"/>
  <c r="CH10" i="10"/>
  <c r="CH14" i="10"/>
  <c r="CH11" i="10"/>
  <c r="CH13" i="10"/>
  <c r="CH21" i="10"/>
  <c r="CH15" i="10"/>
  <c r="CH19" i="10"/>
  <c r="CH17" i="10"/>
  <c r="CH16" i="10"/>
  <c r="CH18" i="10"/>
  <c r="CH25" i="10"/>
  <c r="CH20" i="10"/>
  <c r="CH23" i="10"/>
  <c r="CH22" i="10"/>
  <c r="CH24" i="10"/>
  <c r="CH27" i="10"/>
  <c r="CH29" i="10"/>
  <c r="CH32" i="10"/>
  <c r="CH26" i="10"/>
  <c r="CH31" i="10"/>
  <c r="CH30" i="10"/>
  <c r="CH33" i="10"/>
  <c r="CH28" i="10"/>
  <c r="CH35" i="10"/>
  <c r="BZ18" i="10"/>
  <c r="A38" i="11"/>
  <c r="CG34" i="13"/>
  <c r="CF22" i="13"/>
  <c r="CG8" i="13"/>
  <c r="CF8" i="13"/>
  <c r="CG12" i="13"/>
  <c r="CG11" i="13"/>
  <c r="CG13" i="13"/>
  <c r="CG15" i="13"/>
  <c r="CG17" i="13"/>
  <c r="CG29" i="13"/>
  <c r="CG30" i="13"/>
  <c r="CG24" i="13"/>
  <c r="CG19" i="13"/>
  <c r="CG9" i="13"/>
  <c r="CG10" i="13"/>
  <c r="CG14" i="13"/>
  <c r="CG16" i="13"/>
  <c r="CG18" i="13"/>
  <c r="CG20" i="13"/>
  <c r="CG22" i="13"/>
  <c r="CG23" i="13"/>
  <c r="CG25" i="13"/>
  <c r="CG26" i="13"/>
  <c r="CG27" i="13"/>
  <c r="CG28" i="13"/>
  <c r="CG31" i="13"/>
  <c r="CG37" i="13"/>
  <c r="CG8" i="12"/>
  <c r="CG9" i="12"/>
  <c r="CG12" i="12"/>
  <c r="CG16" i="12"/>
  <c r="CG18" i="12"/>
  <c r="CG19" i="12"/>
  <c r="CG20" i="12"/>
  <c r="CG21" i="12"/>
  <c r="CG22" i="12"/>
  <c r="CG23" i="12"/>
  <c r="CG24" i="12"/>
  <c r="CG25" i="12"/>
  <c r="CG26" i="12"/>
  <c r="CG27" i="12"/>
  <c r="CG28" i="12"/>
  <c r="CG29" i="12"/>
  <c r="CG30" i="12"/>
  <c r="CG31" i="12"/>
  <c r="CG32" i="12"/>
  <c r="CG33" i="12"/>
  <c r="CG34" i="12"/>
  <c r="CG35" i="12"/>
  <c r="AW33" i="11"/>
  <c r="CG34" i="10"/>
  <c r="AW8" i="11"/>
  <c r="AW14" i="11"/>
  <c r="AW16" i="11"/>
  <c r="AW24" i="11"/>
  <c r="AW30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CG12" i="10"/>
  <c r="CG9" i="10"/>
  <c r="CG14" i="10"/>
  <c r="CG10" i="10"/>
  <c r="CG11" i="10"/>
  <c r="CG13" i="10"/>
  <c r="CG21" i="10"/>
  <c r="CG15" i="10"/>
  <c r="CG17" i="10"/>
  <c r="CG19" i="10"/>
  <c r="CG16" i="10"/>
  <c r="CG18" i="10"/>
  <c r="CG20" i="10"/>
  <c r="CG23" i="10"/>
  <c r="CG22" i="10"/>
  <c r="CG25" i="10"/>
  <c r="CG24" i="10"/>
  <c r="CG32" i="10"/>
  <c r="CG27" i="10"/>
  <c r="CG26" i="10"/>
  <c r="CG31" i="10"/>
  <c r="CG29" i="10"/>
  <c r="CG33" i="10"/>
  <c r="CG30" i="10"/>
  <c r="CG28" i="10"/>
  <c r="CA35" i="10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8" i="12"/>
  <c r="A37" i="12"/>
  <c r="A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6" i="12"/>
  <c r="B12" i="12"/>
  <c r="B9" i="12"/>
  <c r="B8" i="12"/>
  <c r="B5" i="12"/>
  <c r="A5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DD4" i="10"/>
  <c r="B35" i="10"/>
  <c r="B28" i="10"/>
  <c r="B34" i="10"/>
  <c r="B30" i="10"/>
  <c r="B33" i="10"/>
  <c r="B29" i="10"/>
  <c r="B31" i="10"/>
  <c r="B26" i="10"/>
  <c r="B27" i="10"/>
  <c r="B32" i="10"/>
  <c r="B24" i="10"/>
  <c r="B25" i="10"/>
  <c r="B22" i="10"/>
  <c r="B23" i="10"/>
  <c r="B20" i="10"/>
  <c r="B18" i="10"/>
  <c r="B16" i="10"/>
  <c r="B19" i="10"/>
  <c r="B17" i="10"/>
  <c r="B15" i="10"/>
  <c r="B21" i="10"/>
  <c r="B13" i="10"/>
  <c r="B11" i="10"/>
  <c r="B10" i="10"/>
  <c r="B14" i="10"/>
  <c r="B9" i="10"/>
  <c r="B12" i="10"/>
  <c r="B5" i="10"/>
  <c r="A5" i="10"/>
  <c r="A3" i="10"/>
  <c r="A1" i="10"/>
  <c r="B5" i="3"/>
  <c r="B4" i="3"/>
  <c r="B1" i="3"/>
  <c r="CF9" i="13"/>
  <c r="CF10" i="13"/>
  <c r="CF11" i="13"/>
  <c r="CF12" i="13"/>
  <c r="CF13" i="13"/>
  <c r="CF14" i="13"/>
  <c r="CF15" i="13"/>
  <c r="CF16" i="13"/>
  <c r="CF17" i="13"/>
  <c r="CF18" i="13"/>
  <c r="CF19" i="13"/>
  <c r="CF20" i="13"/>
  <c r="CF23" i="13"/>
  <c r="CF24" i="13"/>
  <c r="CF25" i="13"/>
  <c r="CF26" i="13"/>
  <c r="CF27" i="13"/>
  <c r="CF28" i="13"/>
  <c r="CF29" i="13"/>
  <c r="CF30" i="13"/>
  <c r="CF31" i="13"/>
  <c r="CF34" i="13"/>
  <c r="CF37" i="13"/>
  <c r="CF8" i="12"/>
  <c r="CF9" i="12"/>
  <c r="CF12" i="12"/>
  <c r="CF16" i="12"/>
  <c r="CF18" i="12"/>
  <c r="CF19" i="12"/>
  <c r="CF20" i="12"/>
  <c r="CF21" i="12"/>
  <c r="CF22" i="12"/>
  <c r="CF23" i="12"/>
  <c r="CF24" i="12"/>
  <c r="CF25" i="12"/>
  <c r="CF26" i="12"/>
  <c r="CF27" i="12"/>
  <c r="CF28" i="12"/>
  <c r="CF29" i="12"/>
  <c r="CF30" i="12"/>
  <c r="CF31" i="12"/>
  <c r="CF32" i="12"/>
  <c r="CF33" i="12"/>
  <c r="CF34" i="12"/>
  <c r="CF35" i="12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CF12" i="10"/>
  <c r="CF10" i="10"/>
  <c r="CF9" i="10"/>
  <c r="CF14" i="10"/>
  <c r="CF11" i="10"/>
  <c r="CF19" i="10"/>
  <c r="CF13" i="10"/>
  <c r="CF21" i="10"/>
  <c r="CF17" i="10"/>
  <c r="CF25" i="10"/>
  <c r="CF15" i="10"/>
  <c r="CF16" i="10"/>
  <c r="CF18" i="10"/>
  <c r="CF22" i="10"/>
  <c r="CF20" i="10"/>
  <c r="CF23" i="10"/>
  <c r="CF24" i="10"/>
  <c r="CF27" i="10"/>
  <c r="CF29" i="10"/>
  <c r="CF32" i="10"/>
  <c r="CF31" i="10"/>
  <c r="CF26" i="10"/>
  <c r="CF33" i="10"/>
  <c r="CF28" i="10"/>
  <c r="CF35" i="10"/>
  <c r="AQ7" i="11"/>
  <c r="AR7" i="11"/>
  <c r="CD16" i="12"/>
  <c r="CD34" i="12"/>
  <c r="CD22" i="13"/>
  <c r="CC22" i="13"/>
  <c r="CB22" i="13"/>
  <c r="CA22" i="13"/>
  <c r="BZ22" i="13"/>
  <c r="BY22" i="13"/>
  <c r="BX22" i="13"/>
  <c r="CE8" i="13"/>
  <c r="CE9" i="13"/>
  <c r="CE10" i="13"/>
  <c r="CE11" i="13"/>
  <c r="CE12" i="13"/>
  <c r="CE13" i="13"/>
  <c r="CE14" i="13"/>
  <c r="CE15" i="13"/>
  <c r="CE16" i="13"/>
  <c r="CE17" i="13"/>
  <c r="CE18" i="13"/>
  <c r="CE19" i="13"/>
  <c r="CE20" i="13"/>
  <c r="CE22" i="13"/>
  <c r="CE23" i="13"/>
  <c r="CE24" i="13"/>
  <c r="CE25" i="13"/>
  <c r="CE26" i="13"/>
  <c r="CE27" i="13"/>
  <c r="CE28" i="13"/>
  <c r="CE29" i="13"/>
  <c r="CE30" i="13"/>
  <c r="CE31" i="13"/>
  <c r="CE34" i="13"/>
  <c r="CE37" i="13"/>
  <c r="CE12" i="12"/>
  <c r="BY35" i="10"/>
  <c r="BZ35" i="10"/>
  <c r="CB35" i="10"/>
  <c r="CC35" i="10"/>
  <c r="CD35" i="10"/>
  <c r="CE35" i="10"/>
  <c r="BX35" i="10"/>
  <c r="BY25" i="10"/>
  <c r="CC28" i="10"/>
  <c r="CD28" i="10"/>
  <c r="CE8" i="12"/>
  <c r="CE9" i="12"/>
  <c r="CE16" i="12"/>
  <c r="CE18" i="12"/>
  <c r="CE19" i="12"/>
  <c r="CE20" i="12"/>
  <c r="CE21" i="12"/>
  <c r="CE22" i="12"/>
  <c r="CE23" i="12"/>
  <c r="CE24" i="12"/>
  <c r="CE25" i="12"/>
  <c r="CE26" i="12"/>
  <c r="CE27" i="12"/>
  <c r="CE28" i="12"/>
  <c r="CE29" i="12"/>
  <c r="CE30" i="12"/>
  <c r="CE31" i="12"/>
  <c r="CE32" i="12"/>
  <c r="CE33" i="12"/>
  <c r="CE34" i="12"/>
  <c r="CE35" i="12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CE12" i="10"/>
  <c r="CE9" i="10"/>
  <c r="CE10" i="10"/>
  <c r="CE11" i="10"/>
  <c r="CE14" i="10"/>
  <c r="CE13" i="10"/>
  <c r="CE15" i="10"/>
  <c r="CE19" i="10"/>
  <c r="CE16" i="10"/>
  <c r="CE17" i="10"/>
  <c r="CE21" i="10"/>
  <c r="CE22" i="10"/>
  <c r="CE18" i="10"/>
  <c r="CE25" i="10"/>
  <c r="CE20" i="10"/>
  <c r="CE23" i="10"/>
  <c r="CE24" i="10"/>
  <c r="CE27" i="10"/>
  <c r="CE26" i="10"/>
  <c r="CE31" i="10"/>
  <c r="CE32" i="10"/>
  <c r="CE29" i="10"/>
  <c r="CE33" i="10"/>
  <c r="CE30" i="10"/>
  <c r="CE28" i="10"/>
  <c r="AO14" i="11"/>
  <c r="BX8" i="13"/>
  <c r="BY8" i="13"/>
  <c r="BZ8" i="13"/>
  <c r="CA8" i="13"/>
  <c r="CB8" i="13"/>
  <c r="CC8" i="13"/>
  <c r="CD8" i="13"/>
  <c r="BX9" i="13"/>
  <c r="BY9" i="13"/>
  <c r="BZ9" i="13"/>
  <c r="CA9" i="13"/>
  <c r="CB9" i="13"/>
  <c r="CC9" i="13"/>
  <c r="CD9" i="13"/>
  <c r="BX10" i="13"/>
  <c r="BY10" i="13"/>
  <c r="BZ10" i="13"/>
  <c r="CA10" i="13"/>
  <c r="CB10" i="13"/>
  <c r="CC10" i="13"/>
  <c r="CD10" i="13"/>
  <c r="BX11" i="13"/>
  <c r="BY11" i="13"/>
  <c r="BZ11" i="13"/>
  <c r="CA11" i="13"/>
  <c r="CB11" i="13"/>
  <c r="CC11" i="13"/>
  <c r="CD11" i="13"/>
  <c r="BX12" i="13"/>
  <c r="BY12" i="13"/>
  <c r="BZ12" i="13"/>
  <c r="CA12" i="13"/>
  <c r="CB12" i="13"/>
  <c r="CC12" i="13"/>
  <c r="CD12" i="13"/>
  <c r="BX13" i="13"/>
  <c r="BY13" i="13"/>
  <c r="BZ13" i="13"/>
  <c r="CA13" i="13"/>
  <c r="CB13" i="13"/>
  <c r="CC13" i="13"/>
  <c r="CD13" i="13"/>
  <c r="BX14" i="13"/>
  <c r="BY14" i="13"/>
  <c r="BZ14" i="13"/>
  <c r="CA14" i="13"/>
  <c r="CB14" i="13"/>
  <c r="CC14" i="13"/>
  <c r="CD14" i="13"/>
  <c r="BX15" i="13"/>
  <c r="BY15" i="13"/>
  <c r="BZ15" i="13"/>
  <c r="CA15" i="13"/>
  <c r="CC15" i="13"/>
  <c r="CD15" i="13"/>
  <c r="BX16" i="13"/>
  <c r="BY16" i="13"/>
  <c r="BZ16" i="13"/>
  <c r="CA16" i="13"/>
  <c r="CB16" i="13"/>
  <c r="CC16" i="13"/>
  <c r="CD16" i="13"/>
  <c r="BX17" i="13"/>
  <c r="BY17" i="13"/>
  <c r="BZ17" i="13"/>
  <c r="CA17" i="13"/>
  <c r="CB17" i="13"/>
  <c r="CC17" i="13"/>
  <c r="CD17" i="13"/>
  <c r="BY18" i="13"/>
  <c r="BZ18" i="13"/>
  <c r="CA18" i="13"/>
  <c r="CC18" i="13"/>
  <c r="CD18" i="13"/>
  <c r="BX19" i="13"/>
  <c r="BY19" i="13"/>
  <c r="BZ19" i="13"/>
  <c r="CA19" i="13"/>
  <c r="CB19" i="13"/>
  <c r="CC19" i="13"/>
  <c r="CD19" i="13"/>
  <c r="BX20" i="13"/>
  <c r="BY20" i="13"/>
  <c r="BZ20" i="13"/>
  <c r="CA20" i="13"/>
  <c r="CB20" i="13"/>
  <c r="CC20" i="13"/>
  <c r="CD20" i="13"/>
  <c r="BX23" i="13"/>
  <c r="BY23" i="13"/>
  <c r="BZ23" i="13"/>
  <c r="CA23" i="13"/>
  <c r="CB23" i="13"/>
  <c r="CC23" i="13"/>
  <c r="CD23" i="13"/>
  <c r="BX24" i="13"/>
  <c r="BY24" i="13"/>
  <c r="BZ24" i="13"/>
  <c r="CA24" i="13"/>
  <c r="CB24" i="13"/>
  <c r="CC24" i="13"/>
  <c r="CD24" i="13"/>
  <c r="BX25" i="13"/>
  <c r="BY25" i="13"/>
  <c r="BZ25" i="13"/>
  <c r="CA25" i="13"/>
  <c r="CB25" i="13"/>
  <c r="CC25" i="13"/>
  <c r="CD25" i="13"/>
  <c r="BX26" i="13"/>
  <c r="BY26" i="13"/>
  <c r="BZ26" i="13"/>
  <c r="CA26" i="13"/>
  <c r="CB26" i="13"/>
  <c r="CC26" i="13"/>
  <c r="CD26" i="13"/>
  <c r="BX27" i="13"/>
  <c r="BY27" i="13"/>
  <c r="BZ27" i="13"/>
  <c r="CA27" i="13"/>
  <c r="CB27" i="13"/>
  <c r="CC27" i="13"/>
  <c r="CD27" i="13"/>
  <c r="BX28" i="13"/>
  <c r="BY28" i="13"/>
  <c r="BZ28" i="13"/>
  <c r="CA28" i="13"/>
  <c r="CB28" i="13"/>
  <c r="CC28" i="13"/>
  <c r="CD28" i="13"/>
  <c r="BX29" i="13"/>
  <c r="BY29" i="13"/>
  <c r="BZ29" i="13"/>
  <c r="CA29" i="13"/>
  <c r="CB29" i="13"/>
  <c r="CC29" i="13"/>
  <c r="CD29" i="13"/>
  <c r="BX30" i="13"/>
  <c r="BY30" i="13"/>
  <c r="BZ30" i="13"/>
  <c r="CA30" i="13"/>
  <c r="CB30" i="13"/>
  <c r="CC30" i="13"/>
  <c r="CD30" i="13"/>
  <c r="BX31" i="13"/>
  <c r="BY31" i="13"/>
  <c r="BZ31" i="13"/>
  <c r="CA31" i="13"/>
  <c r="CB31" i="13"/>
  <c r="CC31" i="13"/>
  <c r="CD31" i="13"/>
  <c r="BX34" i="13"/>
  <c r="BY34" i="13"/>
  <c r="BZ34" i="13"/>
  <c r="CA34" i="13"/>
  <c r="CB34" i="13"/>
  <c r="CC34" i="13"/>
  <c r="CD34" i="13"/>
  <c r="BX37" i="13"/>
  <c r="BY37" i="13"/>
  <c r="BZ37" i="13"/>
  <c r="CA37" i="13"/>
  <c r="CB37" i="13"/>
  <c r="CC37" i="13"/>
  <c r="CD37" i="13"/>
  <c r="BX8" i="12"/>
  <c r="BY8" i="12"/>
  <c r="BZ8" i="12"/>
  <c r="CA8" i="12"/>
  <c r="CB8" i="12"/>
  <c r="CC8" i="12"/>
  <c r="CD8" i="12"/>
  <c r="BX9" i="12"/>
  <c r="BY9" i="12"/>
  <c r="BZ9" i="12"/>
  <c r="CA9" i="12"/>
  <c r="CB9" i="12"/>
  <c r="CC9" i="12"/>
  <c r="CD9" i="12"/>
  <c r="BX12" i="12"/>
  <c r="BY12" i="12"/>
  <c r="BZ12" i="12"/>
  <c r="CA12" i="12"/>
  <c r="CB12" i="12"/>
  <c r="CC12" i="12"/>
  <c r="CD12" i="12"/>
  <c r="BX16" i="12"/>
  <c r="BY16" i="12"/>
  <c r="BZ16" i="12"/>
  <c r="CA16" i="12"/>
  <c r="CB16" i="12"/>
  <c r="CC16" i="12"/>
  <c r="BX18" i="12"/>
  <c r="BY18" i="12"/>
  <c r="BZ18" i="12"/>
  <c r="CA18" i="12"/>
  <c r="CB18" i="12"/>
  <c r="CC18" i="12"/>
  <c r="CD18" i="12"/>
  <c r="BX19" i="12"/>
  <c r="BY19" i="12"/>
  <c r="BZ19" i="12"/>
  <c r="CA19" i="12"/>
  <c r="CB19" i="12"/>
  <c r="CC19" i="12"/>
  <c r="CD19" i="12"/>
  <c r="BX20" i="12"/>
  <c r="BY20" i="12"/>
  <c r="BZ20" i="12"/>
  <c r="CA20" i="12"/>
  <c r="CB20" i="12"/>
  <c r="CC20" i="12"/>
  <c r="CD20" i="12"/>
  <c r="BX21" i="12"/>
  <c r="BY21" i="12"/>
  <c r="BZ21" i="12"/>
  <c r="CA21" i="12"/>
  <c r="CB21" i="12"/>
  <c r="CC21" i="12"/>
  <c r="CD21" i="12"/>
  <c r="BX22" i="12"/>
  <c r="BY22" i="12"/>
  <c r="BZ22" i="12"/>
  <c r="CA22" i="12"/>
  <c r="CB22" i="12"/>
  <c r="CC22" i="12"/>
  <c r="CD22" i="12"/>
  <c r="BX23" i="12"/>
  <c r="BY23" i="12"/>
  <c r="BZ23" i="12"/>
  <c r="CA23" i="12"/>
  <c r="CB23" i="12"/>
  <c r="CC23" i="12"/>
  <c r="CD23" i="12"/>
  <c r="BX24" i="12"/>
  <c r="BY24" i="12"/>
  <c r="BZ24" i="12"/>
  <c r="CA24" i="12"/>
  <c r="CB24" i="12"/>
  <c r="CC24" i="12"/>
  <c r="CD24" i="12"/>
  <c r="BX25" i="12"/>
  <c r="BY25" i="12"/>
  <c r="BZ25" i="12"/>
  <c r="CA25" i="12"/>
  <c r="CB25" i="12"/>
  <c r="CC25" i="12"/>
  <c r="CD25" i="12"/>
  <c r="BX26" i="12"/>
  <c r="BY26" i="12"/>
  <c r="BZ26" i="12"/>
  <c r="CA26" i="12"/>
  <c r="CB26" i="12"/>
  <c r="CC26" i="12"/>
  <c r="CD26" i="12"/>
  <c r="BX27" i="12"/>
  <c r="BY27" i="12"/>
  <c r="BZ27" i="12"/>
  <c r="CA27" i="12"/>
  <c r="CB27" i="12"/>
  <c r="CC27" i="12"/>
  <c r="CD27" i="12"/>
  <c r="BX28" i="12"/>
  <c r="BY28" i="12"/>
  <c r="BZ28" i="12"/>
  <c r="CA28" i="12"/>
  <c r="CB28" i="12"/>
  <c r="CC28" i="12"/>
  <c r="CD28" i="12"/>
  <c r="BX29" i="12"/>
  <c r="BY29" i="12"/>
  <c r="BZ29" i="12"/>
  <c r="CA29" i="12"/>
  <c r="CB29" i="12"/>
  <c r="CC29" i="12"/>
  <c r="CD29" i="12"/>
  <c r="BX30" i="12"/>
  <c r="BY30" i="12"/>
  <c r="BZ30" i="12"/>
  <c r="CA30" i="12"/>
  <c r="CB30" i="12"/>
  <c r="CC30" i="12"/>
  <c r="CD30" i="12"/>
  <c r="BX31" i="12"/>
  <c r="BY31" i="12"/>
  <c r="BZ31" i="12"/>
  <c r="CA31" i="12"/>
  <c r="CB31" i="12"/>
  <c r="CC31" i="12"/>
  <c r="CD31" i="12"/>
  <c r="BX32" i="12"/>
  <c r="BY32" i="12"/>
  <c r="BZ32" i="12"/>
  <c r="CA32" i="12"/>
  <c r="CB32" i="12"/>
  <c r="CC32" i="12"/>
  <c r="CD32" i="12"/>
  <c r="BX33" i="12"/>
  <c r="BY33" i="12"/>
  <c r="BZ33" i="12"/>
  <c r="CA33" i="12"/>
  <c r="CB33" i="12"/>
  <c r="CC33" i="12"/>
  <c r="CD33" i="12"/>
  <c r="BY34" i="12"/>
  <c r="BZ34" i="12"/>
  <c r="CA34" i="12"/>
  <c r="CB34" i="12"/>
  <c r="CC34" i="12"/>
  <c r="BX35" i="12"/>
  <c r="BY35" i="12"/>
  <c r="BZ35" i="12"/>
  <c r="CA35" i="12"/>
  <c r="CB35" i="12"/>
  <c r="CC35" i="12"/>
  <c r="CD35" i="12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BX29" i="10"/>
  <c r="BY29" i="10"/>
  <c r="BZ29" i="10"/>
  <c r="CA29" i="10"/>
  <c r="CB29" i="10"/>
  <c r="CC29" i="10"/>
  <c r="CD29" i="10"/>
  <c r="BX10" i="10"/>
  <c r="BY10" i="10"/>
  <c r="BZ10" i="10"/>
  <c r="CA10" i="10"/>
  <c r="CB10" i="10"/>
  <c r="CC10" i="10"/>
  <c r="CD10" i="10"/>
  <c r="BX12" i="10"/>
  <c r="BY12" i="10"/>
  <c r="BZ12" i="10"/>
  <c r="CA12" i="10"/>
  <c r="CB12" i="10"/>
  <c r="CC12" i="10"/>
  <c r="CD12" i="10"/>
  <c r="BX18" i="10"/>
  <c r="BY18" i="10"/>
  <c r="CA18" i="10"/>
  <c r="CB18" i="10"/>
  <c r="CC18" i="10"/>
  <c r="CD18" i="10"/>
  <c r="BX22" i="10"/>
  <c r="BY22" i="10"/>
  <c r="BZ22" i="10"/>
  <c r="CA22" i="10"/>
  <c r="CB22" i="10"/>
  <c r="CC22" i="10"/>
  <c r="CD22" i="10"/>
  <c r="BX15" i="10"/>
  <c r="BY15" i="10"/>
  <c r="BZ15" i="10"/>
  <c r="CA15" i="10"/>
  <c r="CB15" i="10"/>
  <c r="CC15" i="10"/>
  <c r="CD15" i="10"/>
  <c r="BX23" i="10"/>
  <c r="BY23" i="10"/>
  <c r="BZ23" i="10"/>
  <c r="CA23" i="10"/>
  <c r="CB23" i="10"/>
  <c r="CC23" i="10"/>
  <c r="CD23" i="10"/>
  <c r="BX27" i="10"/>
  <c r="BY27" i="10"/>
  <c r="BZ27" i="10"/>
  <c r="CA27" i="10"/>
  <c r="CB27" i="10"/>
  <c r="CC27" i="10"/>
  <c r="CD27" i="10"/>
  <c r="BX32" i="10"/>
  <c r="BY32" i="10"/>
  <c r="BZ32" i="10"/>
  <c r="CA32" i="10"/>
  <c r="CB32" i="10"/>
  <c r="CC32" i="10"/>
  <c r="CD32" i="10"/>
  <c r="BY26" i="10"/>
  <c r="BZ26" i="10"/>
  <c r="CA26" i="10"/>
  <c r="CB26" i="10"/>
  <c r="CC26" i="10"/>
  <c r="CD26" i="10"/>
  <c r="BX24" i="10"/>
  <c r="BY24" i="10"/>
  <c r="BZ24" i="10"/>
  <c r="CA24" i="10"/>
  <c r="CB24" i="10"/>
  <c r="CC24" i="10"/>
  <c r="CD24" i="10"/>
  <c r="BX20" i="10"/>
  <c r="BY20" i="10"/>
  <c r="BZ20" i="10"/>
  <c r="CA20" i="10"/>
  <c r="CB20" i="10"/>
  <c r="CC20" i="10"/>
  <c r="CD20" i="10"/>
  <c r="BX34" i="10"/>
  <c r="BX14" i="10"/>
  <c r="BY14" i="10"/>
  <c r="BZ14" i="10"/>
  <c r="CA14" i="10"/>
  <c r="CB14" i="10"/>
  <c r="CC14" i="10"/>
  <c r="CD14" i="10"/>
  <c r="BX11" i="10"/>
  <c r="BY11" i="10"/>
  <c r="BZ11" i="10"/>
  <c r="CA11" i="10"/>
  <c r="CB11" i="10"/>
  <c r="CC11" i="10"/>
  <c r="CD11" i="10"/>
  <c r="BX9" i="10"/>
  <c r="BY9" i="10"/>
  <c r="BZ9" i="10"/>
  <c r="CA9" i="10"/>
  <c r="CB9" i="10"/>
  <c r="CC9" i="10"/>
  <c r="CD9" i="10"/>
  <c r="BX25" i="10"/>
  <c r="CA25" i="10"/>
  <c r="CB25" i="10"/>
  <c r="CC25" i="10"/>
  <c r="CD25" i="10"/>
  <c r="BX13" i="10"/>
  <c r="BY13" i="10"/>
  <c r="BZ13" i="10"/>
  <c r="CA13" i="10"/>
  <c r="CB13" i="10"/>
  <c r="CC13" i="10"/>
  <c r="CD13" i="10"/>
  <c r="BX16" i="10"/>
  <c r="BY16" i="10"/>
  <c r="BZ16" i="10"/>
  <c r="CA16" i="10"/>
  <c r="CB16" i="10"/>
  <c r="CC16" i="10"/>
  <c r="CD16" i="10"/>
  <c r="BX28" i="10"/>
  <c r="BY28" i="10"/>
  <c r="BZ28" i="10"/>
  <c r="CA28" i="10"/>
  <c r="CB28" i="10"/>
  <c r="BX21" i="10"/>
  <c r="BY21" i="10"/>
  <c r="BZ21" i="10"/>
  <c r="CA21" i="10"/>
  <c r="CB21" i="10"/>
  <c r="CC21" i="10"/>
  <c r="CD21" i="10"/>
  <c r="BX33" i="10"/>
  <c r="BY33" i="10"/>
  <c r="BZ33" i="10"/>
  <c r="CA33" i="10"/>
  <c r="CB33" i="10"/>
  <c r="CC33" i="10"/>
  <c r="CD33" i="10"/>
  <c r="BX19" i="10"/>
  <c r="BY19" i="10"/>
  <c r="BZ19" i="10"/>
  <c r="CA19" i="10"/>
  <c r="CB19" i="10"/>
  <c r="CC19" i="10"/>
  <c r="CD19" i="10"/>
  <c r="BX30" i="10"/>
  <c r="BY30" i="10"/>
  <c r="BZ30" i="10"/>
  <c r="CA30" i="10"/>
  <c r="CB30" i="10"/>
  <c r="CC30" i="10"/>
  <c r="CD30" i="10"/>
  <c r="BX17" i="10"/>
  <c r="BY17" i="10"/>
  <c r="BZ17" i="10"/>
  <c r="CA17" i="10"/>
  <c r="CB17" i="10"/>
  <c r="CC17" i="10"/>
  <c r="CD17" i="10"/>
  <c r="BX31" i="10"/>
  <c r="BY31" i="10"/>
  <c r="BZ31" i="10"/>
  <c r="CA31" i="10"/>
  <c r="CB31" i="10"/>
  <c r="CC31" i="10"/>
  <c r="CD31" i="10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<sst xmlns="http://schemas.openxmlformats.org/spreadsheetml/2006/main" count="1062" uniqueCount="365">
  <si>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</si>
  <si>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</si>
  <si>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</si>
  <si>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</si>
  <si>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</si>
  <si>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</si>
  <si>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</si>
  <si>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</si>
  <si>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</si>
  <si>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</si>
  <si>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</si>
  <si>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</si>
  <si>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</si>
  <si>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</si>
  <si>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</si>
  <si>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</si>
  <si>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 xml:space="preserve"> 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</si>
  <si>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</si>
  <si>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</si>
  <si>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</si>
  <si>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</si>
  <si>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</si>
  <si>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</si>
  <si>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</si>
  <si>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</si>
  <si>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</si>
  <si>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</si>
  <si>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</si>
  <si>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</si>
  <si>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</si>
  <si>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</si>
  <si>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</si>
  <si>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</si>
  <si>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</si>
  <si>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</si>
  <si>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</si>
  <si>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</si>
  <si>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</si>
  <si>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</si>
  <si>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</si>
  <si>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</si>
  <si>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</si>
  <si>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</si>
  <si>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</si>
  <si>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</si>
  <si>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</si>
  <si>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</si>
  <si>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</si>
  <si>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</si>
  <si>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</si>
  <si>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</si>
  <si>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</si>
  <si>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</si>
  <si>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</si>
  <si>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</si>
  <si>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</si>
  <si>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</si>
  <si>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</si>
  <si>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</si>
  <si>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</si>
  <si>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</si>
  <si>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</si>
  <si>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</si>
  <si>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</si>
  <si>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</si>
  <si>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</si>
  <si>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</si>
  <si>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</si>
  <si>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</si>
  <si>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</si>
  <si>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</si>
  <si>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>у 9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</si>
  <si>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</si>
  <si>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</si>
  <si>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</si>
  <si>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</si>
  <si>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</si>
  <si>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</si>
  <si>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</si>
  <si>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</si>
  <si>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</si>
  <si>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</si>
  <si>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</si>
  <si>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</si>
  <si>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</si>
  <si>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</si>
  <si>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</si>
  <si>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</si>
  <si>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</si>
  <si>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</si>
  <si>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</si>
  <si>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</si>
  <si>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</si>
  <si>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</si>
  <si>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</si>
  <si>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</si>
  <si>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</si>
  <si>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</si>
  <si>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</si>
  <si>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</si>
  <si>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</si>
  <si>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</si>
  <si>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</si>
  <si>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</si>
  <si>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</si>
  <si>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</si>
  <si>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</si>
  <si>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</si>
  <si>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</si>
  <si>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</si>
  <si>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</si>
  <si>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</si>
  <si>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</si>
  <si>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</si>
  <si>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</si>
  <si>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</si>
  <si>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</si>
  <si>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</si>
  <si>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</si>
  <si>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</si>
  <si>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</si>
  <si>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</si>
  <si>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</si>
  <si>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</si>
  <si>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</si>
  <si>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</si>
  <si>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</si>
  <si>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</si>
  <si>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</si>
  <si>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</si>
  <si>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</si>
  <si>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</si>
  <si>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</si>
  <si>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</si>
  <si>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</si>
  <si>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</si>
  <si>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</si>
  <si>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</si>
  <si>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</si>
  <si>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</si>
  <si>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</si>
  <si>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</si>
  <si>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</si>
  <si>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</si>
  <si>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</si>
  <si>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</si>
  <si>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</si>
  <si>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</si>
  <si>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</si>
  <si>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</si>
  <si>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</si>
  <si>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</si>
  <si>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</si>
  <si>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9 times more</t>
  </si>
  <si>
    <t>5.5 times more</t>
  </si>
  <si>
    <t>8.3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</si>
  <si>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</si>
  <si>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</si>
  <si>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</si>
  <si>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</si>
  <si>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</si>
  <si>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</si>
  <si>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</si>
  <si>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</si>
  <si>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</si>
  <si>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</si>
  <si>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</si>
  <si>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</si>
  <si>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</si>
  <si>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</si>
  <si>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у 6.5 р.б.</t>
  </si>
  <si>
    <t>8.6 times more</t>
  </si>
  <si>
    <t>6.5 times more</t>
  </si>
  <si>
    <t xml:space="preserve">Країни </t>
  </si>
  <si>
    <t>у 5.9 р.б.</t>
  </si>
  <si>
    <t>5.9 times more</t>
  </si>
  <si>
    <t>у 14  р.б</t>
  </si>
  <si>
    <t>14 times more</t>
  </si>
  <si>
    <t>-</t>
  </si>
  <si>
    <t>у 6.3 р.б.</t>
  </si>
  <si>
    <t>6.3 times more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</si>
  <si>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</si>
  <si>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</si>
  <si>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</si>
  <si>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</si>
  <si>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</si>
  <si>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</si>
  <si>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</si>
  <si>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</si>
  <si>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</si>
  <si>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</si>
  <si>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</si>
  <si>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</si>
  <si>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</si>
  <si>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</si>
  <si>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</si>
  <si>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</si>
  <si>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</si>
  <si>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</si>
  <si>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</si>
  <si>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</si>
  <si>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</si>
  <si>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</si>
  <si>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</si>
  <si>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у 27.2 р.б.</t>
  </si>
  <si>
    <t>у 33 р.б.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</si>
  <si>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</si>
  <si>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</si>
  <si>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</si>
  <si>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</si>
  <si>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</si>
  <si>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</si>
  <si>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</si>
  <si>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</si>
  <si>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</si>
  <si>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</si>
  <si>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</si>
  <si>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</si>
  <si>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</si>
  <si>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</si>
  <si>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</si>
  <si>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</si>
  <si>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</si>
  <si>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</si>
  <si>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</si>
  <si>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</si>
  <si>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</si>
  <si>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</si>
  <si>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</si>
  <si>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</si>
  <si>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</si>
  <si>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</si>
  <si>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</si>
  <si>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</si>
  <si>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</si>
  <si>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</si>
  <si>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</si>
  <si>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</si>
  <si>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</si>
  <si>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</si>
  <si>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</si>
  <si>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</si>
  <si>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</si>
  <si>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</si>
  <si>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у 6.4 р.б.</t>
  </si>
  <si>
    <t>6.4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</si>
  <si>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</si>
  <si>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</si>
  <si>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</si>
  <si>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</si>
  <si>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</si>
  <si>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В окремих випадках сума складових може не дорівнювати підсумку у зв’язку з округленням даних.</t>
  </si>
  <si>
    <t xml:space="preserve"> **The Union currently counts 27 EU countries. The United Kingdom of Great Britain and Northern Ireland withdrew from the European Union on 31 January 2020.</t>
  </si>
  <si>
    <t xml:space="preserve"> In some cases, the sum of the components may not be equal to the result due to rounding. 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</si>
  <si>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</si>
  <si>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</si>
  <si>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</si>
  <si>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</si>
  <si>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</si>
  <si>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</si>
  <si>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</si>
  <si>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</si>
  <si>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</si>
  <si>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</si>
  <si>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</si>
  <si>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у 5,1 р.б.</t>
  </si>
  <si>
    <t>5.1 times more</t>
  </si>
  <si>
    <t>у 44 р.б.</t>
  </si>
  <si>
    <t>у 62 р.б.</t>
  </si>
  <si>
    <t>44 times more</t>
  </si>
  <si>
    <t>62 times more</t>
  </si>
  <si>
    <t>у 9.7 р.б.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</si>
  <si>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</si>
  <si>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</si>
  <si>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</si>
  <si>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</si>
  <si>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</si>
  <si>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</si>
  <si>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6,6 р.б.</t>
  </si>
  <si>
    <t>у 81 р.б.</t>
  </si>
  <si>
    <t>у 215 р.б.</t>
  </si>
  <si>
    <t>81 times more</t>
  </si>
  <si>
    <t>215 times more</t>
  </si>
  <si>
    <t xml:space="preserve">  В окремих випадках сума складових може не дорівнювати підсумку у зв’язку з округленням даних.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</si>
  <si>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</si>
  <si>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12 р.б.</t>
  </si>
  <si>
    <t>12 times more</t>
  </si>
  <si>
    <t>у 6,9 р.б.</t>
  </si>
  <si>
    <t>6.9 times more</t>
  </si>
  <si>
    <t>у 5,4 р.б.</t>
  </si>
  <si>
    <t>5.4 times more</t>
  </si>
  <si>
    <t>у 8,8 р.б.</t>
  </si>
  <si>
    <t>8.8 times more</t>
  </si>
  <si>
    <t>у 11 р.б.</t>
  </si>
  <si>
    <t>11 times more</t>
  </si>
  <si>
    <t>у 106 р.б.</t>
  </si>
  <si>
    <t>106 times more</t>
  </si>
  <si>
    <t>у 41.4 р.б.</t>
  </si>
  <si>
    <t>41.4 times more</t>
  </si>
  <si>
    <t>у 15.7 р.б.</t>
  </si>
  <si>
    <t>15.7 times more</t>
  </si>
  <si>
    <t>у 15.3 р.б.</t>
  </si>
  <si>
    <t>15.3 times more</t>
  </si>
  <si>
    <t>у 5.4 р.б.</t>
  </si>
  <si>
    <t>2022</t>
  </si>
  <si>
    <t>2015</t>
  </si>
  <si>
    <t>2016</t>
  </si>
  <si>
    <t>2017</t>
  </si>
  <si>
    <t>2018</t>
  </si>
  <si>
    <t>у 19 р.б.</t>
  </si>
  <si>
    <t>19 times more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</si>
  <si>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</si>
  <si>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</si>
  <si>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 З 2014 року дані подаються без урахування тимчасово окупованої російською федерацією території України.</t>
  </si>
  <si>
    <t>у 26,8 р.б.</t>
  </si>
  <si>
    <t>26,8 times more</t>
  </si>
  <si>
    <t>у 8.4 р.б.</t>
  </si>
  <si>
    <t>8.4 times more</t>
  </si>
  <si>
    <t>у 7.4 р.б.</t>
  </si>
  <si>
    <t>7.4 times more</t>
  </si>
  <si>
    <t>у 4.8 р.б.</t>
  </si>
  <si>
    <t>4.8 times more</t>
  </si>
  <si>
    <t xml:space="preserve"> Польща</t>
  </si>
  <si>
    <t xml:space="preserve"> Німеччина</t>
  </si>
  <si>
    <t xml:space="preserve"> Іспанія</t>
  </si>
  <si>
    <t xml:space="preserve"> Нідерланди</t>
  </si>
  <si>
    <t xml:space="preserve"> Бельгія</t>
  </si>
  <si>
    <t xml:space="preserve"> Данія</t>
  </si>
  <si>
    <t xml:space="preserve"> Кіпр</t>
  </si>
  <si>
    <t xml:space="preserve"> Естонія</t>
  </si>
  <si>
    <t xml:space="preserve"> Хорватія</t>
  </si>
  <si>
    <t xml:space="preserve"> Швеція</t>
  </si>
  <si>
    <t xml:space="preserve"> Мальта</t>
  </si>
  <si>
    <t xml:space="preserve"> Словенія</t>
  </si>
  <si>
    <t xml:space="preserve"> Фінляндія</t>
  </si>
  <si>
    <t xml:space="preserve"> Люксембург</t>
  </si>
  <si>
    <t xml:space="preserve"> Румунія</t>
  </si>
  <si>
    <t xml:space="preserve"> Італія</t>
  </si>
  <si>
    <t xml:space="preserve"> Словаччина</t>
  </si>
  <si>
    <t xml:space="preserve"> Болгарія</t>
  </si>
  <si>
    <t xml:space="preserve"> Чехія</t>
  </si>
  <si>
    <t xml:space="preserve"> Угорщина</t>
  </si>
  <si>
    <t xml:space="preserve"> Литва</t>
  </si>
  <si>
    <t xml:space="preserve"> Австрія</t>
  </si>
  <si>
    <t xml:space="preserve"> Франція</t>
  </si>
  <si>
    <t xml:space="preserve"> Латвія</t>
  </si>
  <si>
    <t xml:space="preserve"> Греція</t>
  </si>
  <si>
    <t xml:space="preserve"> Португалія</t>
  </si>
  <si>
    <t xml:space="preserve"> Iрландія</t>
  </si>
  <si>
    <t>2023 у % до 2022</t>
  </si>
  <si>
    <t xml:space="preserve"> 2023 to 2022 (%)</t>
  </si>
  <si>
    <t xml:space="preserve"> 2023 у % до 2022</t>
  </si>
  <si>
    <t>2023 to 2022 (%)</t>
  </si>
  <si>
    <t>2023</t>
  </si>
  <si>
    <t>I півр. 2024 у % до I півр. 2023</t>
  </si>
  <si>
    <t>I-II</t>
  </si>
  <si>
    <t>HI 2024 to HI 2023 (%)</t>
  </si>
  <si>
    <t>у 14 р.б.</t>
  </si>
  <si>
    <t>Дата останнього оновлення: 30.09.2024</t>
  </si>
  <si>
    <t>Last updated on: 30.09.2024</t>
  </si>
  <si>
    <t xml:space="preserve"> Дані за 2023 рік було скориговано у зв'язку з уточненням звітної інформації.</t>
  </si>
  <si>
    <t>Data for 2023 were revised due to the changes in the reporting data.</t>
  </si>
  <si>
    <t xml:space="preserve">  Дані за 2023 рік було скориговано у зв'язку з уточненням звітної інформації.</t>
  </si>
  <si>
    <t>у 11.4 р.б.</t>
  </si>
  <si>
    <t>11.4 times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</si>
</sst>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  <numFmt numFmtId="174" formatCode="0.000000"/>
  </numFmts>
  <fonts count="10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2" tint="-9.9978637043366805E-2"/>
      <name val="Arial"/>
      <family val="2"/>
      <charset val="204"/>
    </font>
    <font>
      <sz val="10"/>
      <color theme="2" tint="-9.9978637043366805E-2"/>
      <name val="Arial"/>
      <family val="2"/>
      <charset val="204"/>
    </font>
    <font>
      <sz val="11"/>
      <color theme="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6" fillId="0" borderId="0"/>
  </cellStyleXfs>
  <cellXfs count="718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3" applyFont="1" applyFill="1"/>
    <xf numFmtId="0" fontId="31" fillId="24" borderId="0" xfId="203" applyFont="1" applyFill="1"/>
    <xf numFmtId="0" fontId="40" fillId="24" borderId="0" xfId="193" applyFont="1" applyFill="1" applyAlignment="1">
      <alignment horizontal="right"/>
    </xf>
    <xf numFmtId="0" fontId="51" fillId="24" borderId="0" xfId="203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3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3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2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3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3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2" applyNumberFormat="1" applyFont="1" applyFill="1" applyBorder="1" applyAlignment="1">
      <alignment horizontal="left" vertical="center"/>
    </xf>
    <xf numFmtId="0" fontId="55" fillId="24" borderId="0" xfId="203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7" fillId="30" borderId="0" xfId="197" applyFont="1" applyFill="1"/>
    <xf numFmtId="0" fontId="68" fillId="24" borderId="0" xfId="197" applyFont="1" applyFill="1"/>
    <xf numFmtId="0" fontId="6" fillId="24" borderId="0" xfId="197" applyFont="1" applyFill="1"/>
    <xf numFmtId="0" fontId="67" fillId="24" borderId="0" xfId="197" applyFont="1" applyFill="1" applyBorder="1"/>
    <xf numFmtId="0" fontId="6" fillId="24" borderId="0" xfId="197" applyFont="1" applyFill="1" applyAlignment="1">
      <alignment horizontal="left" vertical="center"/>
    </xf>
    <xf numFmtId="0" fontId="70" fillId="24" borderId="0" xfId="203" applyFont="1" applyFill="1" applyAlignment="1">
      <alignment horizontal="centerContinuous" vertical="center"/>
    </xf>
    <xf numFmtId="1" fontId="71" fillId="24" borderId="0" xfId="203" applyNumberFormat="1" applyFont="1" applyFill="1" applyAlignment="1">
      <alignment horizontal="centerContinuous" vertical="center"/>
    </xf>
    <xf numFmtId="0" fontId="71" fillId="24" borderId="0" xfId="203" applyFont="1" applyFill="1" applyAlignment="1">
      <alignment horizontal="centerContinuous" vertical="center"/>
    </xf>
    <xf numFmtId="0" fontId="6" fillId="30" borderId="0" xfId="197" applyFont="1" applyFill="1"/>
    <xf numFmtId="1" fontId="6" fillId="24" borderId="0" xfId="197" applyNumberFormat="1" applyFont="1" applyFill="1"/>
    <xf numFmtId="0" fontId="6" fillId="24" borderId="0" xfId="197" applyFont="1" applyFill="1" applyBorder="1"/>
    <xf numFmtId="0" fontId="72" fillId="24" borderId="0" xfId="197" applyFont="1" applyFill="1"/>
    <xf numFmtId="0" fontId="72" fillId="24" borderId="0" xfId="197" applyFont="1" applyFill="1" applyBorder="1"/>
    <xf numFmtId="0" fontId="6" fillId="24" borderId="0" xfId="191" applyFont="1" applyFill="1" applyAlignment="1">
      <alignment horizontal="left" vertical="center"/>
    </xf>
    <xf numFmtId="170" fontId="6" fillId="30" borderId="0" xfId="197" applyNumberFormat="1" applyFont="1" applyFill="1"/>
    <xf numFmtId="0" fontId="67" fillId="24" borderId="0" xfId="197" applyFont="1" applyFill="1" applyAlignment="1">
      <alignment horizontal="left"/>
    </xf>
    <xf numFmtId="0" fontId="64" fillId="24" borderId="17" xfId="193" applyFont="1" applyFill="1" applyBorder="1" applyAlignment="1">
      <alignment horizontal="centerContinuous" vertical="center"/>
    </xf>
    <xf numFmtId="0" fontId="64" fillId="24" borderId="18" xfId="193" applyFont="1" applyFill="1" applyBorder="1" applyAlignment="1">
      <alignment horizontal="centerContinuous" vertical="center"/>
    </xf>
    <xf numFmtId="0" fontId="64" fillId="30" borderId="19" xfId="193" applyFont="1" applyFill="1" applyBorder="1" applyAlignment="1">
      <alignment horizontal="centerContinuous" vertical="center"/>
    </xf>
    <xf numFmtId="0" fontId="64" fillId="30" borderId="17" xfId="193" applyFont="1" applyFill="1" applyBorder="1" applyAlignment="1">
      <alignment horizontal="centerContinuous" vertical="center"/>
    </xf>
    <xf numFmtId="0" fontId="64" fillId="30" borderId="18" xfId="193" applyFont="1" applyFill="1" applyBorder="1" applyAlignment="1">
      <alignment horizontal="centerContinuous" vertical="center"/>
    </xf>
    <xf numFmtId="0" fontId="64" fillId="24" borderId="19" xfId="193" applyFont="1" applyFill="1" applyBorder="1" applyAlignment="1">
      <alignment horizontal="centerContinuous" vertical="center"/>
    </xf>
    <xf numFmtId="0" fontId="64" fillId="24" borderId="3" xfId="193" applyFont="1" applyFill="1" applyBorder="1" applyAlignment="1">
      <alignment horizontal="centerContinuous" vertical="center"/>
    </xf>
    <xf numFmtId="0" fontId="64" fillId="24" borderId="16" xfId="193" applyFont="1" applyFill="1" applyBorder="1" applyAlignment="1">
      <alignment horizontal="centerContinuous" vertical="center"/>
    </xf>
    <xf numFmtId="0" fontId="67" fillId="24" borderId="17" xfId="193" applyFont="1" applyFill="1" applyBorder="1" applyAlignment="1">
      <alignment horizontal="centerContinuous" vertical="center"/>
    </xf>
    <xf numFmtId="0" fontId="67" fillId="24" borderId="19" xfId="193" applyFont="1" applyFill="1" applyBorder="1" applyAlignment="1">
      <alignment horizontal="centerContinuous" vertical="center"/>
    </xf>
    <xf numFmtId="49" fontId="67" fillId="24" borderId="18" xfId="196" applyNumberFormat="1" applyFont="1" applyFill="1" applyBorder="1" applyAlignment="1">
      <alignment horizontal="centerContinuous" vertical="center"/>
    </xf>
    <xf numFmtId="49" fontId="67" fillId="24" borderId="17" xfId="196" applyNumberFormat="1" applyFont="1" applyFill="1" applyBorder="1" applyAlignment="1">
      <alignment horizontal="centerContinuous" vertical="center"/>
    </xf>
    <xf numFmtId="0" fontId="67" fillId="24" borderId="0" xfId="197" applyFont="1" applyFill="1" applyBorder="1" applyAlignment="1">
      <alignment horizontal="center" vertical="center"/>
    </xf>
    <xf numFmtId="49" fontId="67" fillId="24" borderId="20" xfId="196" applyNumberFormat="1" applyFont="1" applyFill="1" applyBorder="1" applyAlignment="1">
      <alignment horizontal="center" vertical="center"/>
    </xf>
    <xf numFmtId="49" fontId="67" fillId="24" borderId="24" xfId="196" applyNumberFormat="1" applyFont="1" applyFill="1" applyBorder="1" applyAlignment="1">
      <alignment horizontal="center" vertical="center"/>
    </xf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" fontId="76" fillId="24" borderId="0" xfId="194" applyNumberFormat="1" applyFont="1" applyFill="1" applyBorder="1" applyAlignment="1">
      <alignment horizontal="left" vertical="center"/>
    </xf>
    <xf numFmtId="169" fontId="67" fillId="24" borderId="0" xfId="194" applyNumberFormat="1" applyFont="1" applyFill="1" applyBorder="1" applyAlignment="1">
      <alignment horizontal="center" vertical="center"/>
    </xf>
    <xf numFmtId="169" fontId="67" fillId="24" borderId="0" xfId="197" applyNumberFormat="1" applyFont="1" applyFill="1" applyBorder="1" applyAlignment="1">
      <alignment horizontal="center" vertical="center"/>
    </xf>
    <xf numFmtId="169" fontId="67" fillId="24" borderId="25" xfId="197" applyNumberFormat="1" applyFont="1" applyFill="1" applyBorder="1" applyAlignment="1">
      <alignment horizontal="center" vertical="center"/>
    </xf>
    <xf numFmtId="169" fontId="69" fillId="24" borderId="0" xfId="197" applyNumberFormat="1" applyFont="1" applyFill="1" applyBorder="1" applyAlignment="1">
      <alignment horizontal="center" vertical="center"/>
    </xf>
    <xf numFmtId="169" fontId="67" fillId="24" borderId="21" xfId="197" applyNumberFormat="1" applyFont="1" applyFill="1" applyBorder="1" applyAlignment="1">
      <alignment horizontal="center" vertical="center"/>
    </xf>
    <xf numFmtId="0" fontId="77" fillId="24" borderId="0" xfId="203" applyFont="1" applyFill="1"/>
    <xf numFmtId="0" fontId="78" fillId="24" borderId="0" xfId="197" applyFont="1" applyFill="1"/>
    <xf numFmtId="0" fontId="78" fillId="24" borderId="0" xfId="203" applyFont="1" applyFill="1"/>
    <xf numFmtId="0" fontId="78" fillId="24" borderId="0" xfId="189" applyFont="1" applyFill="1"/>
    <xf numFmtId="0" fontId="10" fillId="24" borderId="0" xfId="203" applyFont="1" applyFill="1"/>
    <xf numFmtId="0" fontId="6" fillId="24" borderId="0" xfId="203" applyFont="1" applyFill="1"/>
    <xf numFmtId="0" fontId="70" fillId="24" borderId="0" xfId="203" applyFont="1" applyFill="1"/>
    <xf numFmtId="173" fontId="76" fillId="24" borderId="0" xfId="188" applyNumberFormat="1" applyFont="1" applyFill="1" applyAlignment="1" applyProtection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174" fontId="6" fillId="24" borderId="0" xfId="197" applyNumberFormat="1" applyFont="1" applyFill="1"/>
    <xf numFmtId="1" fontId="6" fillId="24" borderId="0" xfId="196" applyNumberFormat="1" applyFont="1" applyFill="1"/>
    <xf numFmtId="1" fontId="6" fillId="30" borderId="0" xfId="196" applyNumberFormat="1" applyFont="1" applyFill="1"/>
    <xf numFmtId="0" fontId="6" fillId="30" borderId="0" xfId="187" applyFont="1" applyFill="1"/>
    <xf numFmtId="0" fontId="6" fillId="24" borderId="0" xfId="187" applyFont="1" applyFill="1"/>
    <xf numFmtId="0" fontId="64" fillId="24" borderId="0" xfId="203" applyFont="1" applyFill="1"/>
    <xf numFmtId="0" fontId="64" fillId="24" borderId="0" xfId="203" applyFont="1" applyFill="1" applyBorder="1"/>
    <xf numFmtId="0" fontId="79" fillId="24" borderId="0" xfId="203" applyFont="1" applyFill="1"/>
    <xf numFmtId="1" fontId="6" fillId="30" borderId="0" xfId="197" applyNumberFormat="1" applyFont="1" applyFill="1"/>
    <xf numFmtId="0" fontId="80" fillId="24" borderId="0" xfId="197" applyFont="1" applyFill="1"/>
    <xf numFmtId="0" fontId="64" fillId="30" borderId="0" xfId="197" applyFont="1" applyFill="1"/>
    <xf numFmtId="0" fontId="71" fillId="24" borderId="0" xfId="203" applyFont="1" applyFill="1" applyAlignment="1">
      <alignment vertical="center" wrapText="1"/>
    </xf>
    <xf numFmtId="0" fontId="6" fillId="24" borderId="0" xfId="0" applyFont="1" applyFill="1" applyAlignment="1">
      <alignment wrapText="1"/>
    </xf>
    <xf numFmtId="0" fontId="64" fillId="24" borderId="0" xfId="197" applyFont="1" applyFill="1" applyBorder="1"/>
    <xf numFmtId="0" fontId="79" fillId="24" borderId="0" xfId="197" applyFont="1" applyFill="1"/>
    <xf numFmtId="169" fontId="67" fillId="24" borderId="0" xfId="197" applyNumberFormat="1" applyFont="1" applyFill="1" applyBorder="1" applyAlignment="1">
      <alignment horizontal="center" vertical="center" wrapText="1"/>
    </xf>
    <xf numFmtId="169" fontId="69" fillId="24" borderId="0" xfId="197" applyNumberFormat="1" applyFont="1" applyFill="1" applyBorder="1" applyAlignment="1">
      <alignment horizontal="center" vertical="center" wrapText="1"/>
    </xf>
    <xf numFmtId="0" fontId="67" fillId="24" borderId="19" xfId="197" applyFont="1" applyFill="1" applyBorder="1" applyAlignment="1">
      <alignment horizontal="centerContinuous" vertical="center"/>
    </xf>
    <xf numFmtId="0" fontId="6" fillId="24" borderId="17" xfId="197" applyFont="1" applyFill="1" applyBorder="1" applyAlignment="1">
      <alignment horizontal="centerContinuous" vertical="center"/>
    </xf>
    <xf numFmtId="0" fontId="76" fillId="24" borderId="0" xfId="203" applyFont="1" applyFill="1"/>
    <xf numFmtId="0" fontId="6" fillId="24" borderId="0" xfId="200" applyFont="1" applyFill="1"/>
    <xf numFmtId="1" fontId="76" fillId="24" borderId="0" xfId="196" applyNumberFormat="1" applyFont="1" applyFill="1"/>
    <xf numFmtId="0" fontId="6" fillId="24" borderId="0" xfId="187" applyFont="1" applyFill="1" applyBorder="1"/>
    <xf numFmtId="0" fontId="64" fillId="24" borderId="0" xfId="193" applyFont="1" applyFill="1" applyAlignment="1">
      <alignment horizontal="right"/>
    </xf>
    <xf numFmtId="0" fontId="82" fillId="24" borderId="0" xfId="197" applyFont="1" applyFill="1"/>
    <xf numFmtId="1" fontId="83" fillId="24" borderId="0" xfId="197" applyNumberFormat="1" applyFont="1" applyFill="1"/>
    <xf numFmtId="0" fontId="83" fillId="24" borderId="0" xfId="197" applyFont="1" applyFill="1"/>
    <xf numFmtId="0" fontId="64" fillId="24" borderId="0" xfId="192" applyFont="1" applyFill="1"/>
    <xf numFmtId="0" fontId="74" fillId="24" borderId="0" xfId="192" applyFont="1" applyFill="1"/>
    <xf numFmtId="0" fontId="6" fillId="24" borderId="0" xfId="192" applyFont="1" applyFill="1" applyAlignment="1">
      <alignment horizontal="left" vertical="center"/>
    </xf>
    <xf numFmtId="0" fontId="74" fillId="24" borderId="0" xfId="192" applyFont="1" applyFill="1" applyAlignment="1">
      <alignment horizontal="left" vertical="center"/>
    </xf>
    <xf numFmtId="0" fontId="64" fillId="24" borderId="0" xfId="203" applyFont="1" applyFill="1" applyAlignment="1">
      <alignment horizontal="left" vertical="center"/>
    </xf>
    <xf numFmtId="0" fontId="64" fillId="24" borderId="0" xfId="203" applyFont="1" applyFill="1" applyBorder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3" fontId="64" fillId="24" borderId="0" xfId="192" applyNumberFormat="1" applyFont="1" applyFill="1" applyBorder="1" applyAlignment="1">
      <alignment horizontal="left" vertical="center"/>
    </xf>
    <xf numFmtId="1" fontId="64" fillId="24" borderId="0" xfId="192" applyNumberFormat="1" applyFont="1" applyFill="1" applyAlignment="1">
      <alignment horizontal="left" vertical="center"/>
    </xf>
    <xf numFmtId="3" fontId="64" fillId="24" borderId="22" xfId="197" applyNumberFormat="1" applyFont="1" applyFill="1" applyBorder="1" applyAlignment="1">
      <alignment horizontal="center" vertical="center"/>
    </xf>
    <xf numFmtId="169" fontId="67" fillId="24" borderId="22" xfId="192" applyNumberFormat="1" applyFont="1" applyFill="1" applyBorder="1" applyAlignment="1">
      <alignment horizontal="center" vertical="center"/>
    </xf>
    <xf numFmtId="169" fontId="67" fillId="24" borderId="16" xfId="192" applyNumberFormat="1" applyFont="1" applyFill="1" applyBorder="1" applyAlignment="1">
      <alignment horizontal="center" vertical="center"/>
    </xf>
    <xf numFmtId="0" fontId="6" fillId="24" borderId="24" xfId="192" applyFont="1" applyFill="1" applyBorder="1" applyAlignment="1">
      <alignment horizontal="center"/>
    </xf>
    <xf numFmtId="169" fontId="67" fillId="24" borderId="0" xfId="192" applyNumberFormat="1" applyFont="1" applyFill="1" applyBorder="1" applyAlignment="1">
      <alignment horizontal="center" vertical="center"/>
    </xf>
    <xf numFmtId="169" fontId="67" fillId="24" borderId="25" xfId="192" applyNumberFormat="1" applyFont="1" applyFill="1" applyBorder="1" applyAlignment="1">
      <alignment horizontal="center" vertical="center"/>
    </xf>
    <xf numFmtId="0" fontId="64" fillId="24" borderId="24" xfId="196" applyFont="1" applyFill="1" applyBorder="1" applyAlignment="1">
      <alignment vertical="center" wrapText="1"/>
    </xf>
    <xf numFmtId="0" fontId="74" fillId="24" borderId="25" xfId="196" applyFont="1" applyFill="1" applyBorder="1" applyAlignment="1">
      <alignment vertical="center" wrapText="1"/>
    </xf>
    <xf numFmtId="0" fontId="74" fillId="24" borderId="24" xfId="196" applyFont="1" applyFill="1" applyBorder="1" applyAlignment="1">
      <alignment vertical="center" wrapText="1"/>
    </xf>
    <xf numFmtId="0" fontId="78" fillId="24" borderId="24" xfId="192" applyFont="1" applyFill="1" applyBorder="1" applyAlignment="1">
      <alignment horizontal="center" vertical="center"/>
    </xf>
    <xf numFmtId="0" fontId="78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78" fillId="24" borderId="24" xfId="196" applyFont="1" applyFill="1" applyBorder="1" applyAlignment="1">
      <alignment vertical="center" wrapText="1"/>
    </xf>
    <xf numFmtId="170" fontId="74" fillId="24" borderId="25" xfId="191" applyNumberFormat="1" applyFont="1" applyFill="1" applyBorder="1" applyAlignment="1">
      <alignment horizontal="left"/>
    </xf>
    <xf numFmtId="169" fontId="67" fillId="24" borderId="21" xfId="192" applyNumberFormat="1" applyFont="1" applyFill="1" applyBorder="1" applyAlignment="1">
      <alignment horizontal="center" vertical="center"/>
    </xf>
    <xf numFmtId="169" fontId="67" fillId="24" borderId="27" xfId="192" applyNumberFormat="1" applyFont="1" applyFill="1" applyBorder="1" applyAlignment="1">
      <alignment horizontal="center" vertical="center"/>
    </xf>
    <xf numFmtId="0" fontId="67" fillId="24" borderId="0" xfId="193" applyFont="1" applyFill="1" applyAlignment="1">
      <alignment horizontal="right"/>
    </xf>
    <xf numFmtId="1" fontId="67" fillId="24" borderId="0" xfId="197" applyNumberFormat="1" applyFont="1" applyFill="1"/>
    <xf numFmtId="0" fontId="67" fillId="24" borderId="0" xfId="192" applyFont="1" applyFill="1" applyBorder="1" applyAlignment="1">
      <alignment horizontal="right" vertical="center"/>
    </xf>
    <xf numFmtId="169" fontId="67" fillId="24" borderId="0" xfId="192" applyNumberFormat="1" applyFont="1" applyFill="1" applyAlignment="1">
      <alignment horizontal="right" vertical="center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0" fontId="64" fillId="24" borderId="0" xfId="192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82" fillId="24" borderId="0" xfId="192" applyFont="1" applyFill="1" applyBorder="1"/>
    <xf numFmtId="0" fontId="82" fillId="24" borderId="0" xfId="192" applyFont="1" applyFill="1" applyBorder="1" applyAlignment="1">
      <alignment horizontal="left" vertical="center"/>
    </xf>
    <xf numFmtId="0" fontId="64" fillId="24" borderId="0" xfId="192" applyFont="1" applyFill="1" applyAlignment="1">
      <alignment horizontal="centerContinuous" vertical="center"/>
    </xf>
    <xf numFmtId="0" fontId="6" fillId="24" borderId="0" xfId="192" applyFont="1" applyFill="1"/>
    <xf numFmtId="0" fontId="84" fillId="24" borderId="0" xfId="192" applyFont="1" applyFill="1" applyBorder="1" applyAlignment="1">
      <alignment horizontal="right" vertical="center"/>
    </xf>
    <xf numFmtId="169" fontId="84" fillId="24" borderId="0" xfId="192" applyNumberFormat="1" applyFont="1" applyFill="1" applyAlignment="1">
      <alignment horizontal="right" vertical="center"/>
    </xf>
    <xf numFmtId="0" fontId="84" fillId="24" borderId="0" xfId="192" applyFont="1" applyFill="1" applyAlignment="1">
      <alignment horizontal="right" vertical="center"/>
    </xf>
    <xf numFmtId="0" fontId="84" fillId="24" borderId="0" xfId="192" applyFont="1" applyFill="1" applyAlignment="1">
      <alignment horizontal="center"/>
    </xf>
    <xf numFmtId="0" fontId="75" fillId="24" borderId="0" xfId="192" applyFont="1" applyFill="1"/>
    <xf numFmtId="0" fontId="79" fillId="30" borderId="0" xfId="192" applyFont="1" applyFill="1"/>
    <xf numFmtId="0" fontId="79" fillId="24" borderId="0" xfId="192" applyFont="1" applyFill="1"/>
    <xf numFmtId="0" fontId="64" fillId="24" borderId="22" xfId="193" applyFont="1" applyFill="1" applyBorder="1" applyAlignment="1">
      <alignment horizontal="centerContinuous" vertical="center"/>
    </xf>
    <xf numFmtId="0" fontId="64" fillId="24" borderId="23" xfId="193" applyFont="1" applyFill="1" applyBorder="1" applyAlignment="1">
      <alignment horizontal="centerContinuous" vertical="center"/>
    </xf>
    <xf numFmtId="49" fontId="67" fillId="24" borderId="3" xfId="196" applyNumberFormat="1" applyFont="1" applyFill="1" applyBorder="1" applyAlignment="1">
      <alignment horizontal="centerContinuous" vertical="center"/>
    </xf>
    <xf numFmtId="0" fontId="64" fillId="24" borderId="0" xfId="192" applyFont="1" applyFill="1" applyAlignment="1">
      <alignment vertical="center"/>
    </xf>
    <xf numFmtId="0" fontId="75" fillId="24" borderId="0" xfId="192" applyFont="1" applyFill="1" applyAlignment="1">
      <alignment vertical="center"/>
    </xf>
    <xf numFmtId="0" fontId="79" fillId="30" borderId="0" xfId="192" applyFont="1" applyFill="1" applyAlignment="1">
      <alignment vertical="center"/>
    </xf>
    <xf numFmtId="0" fontId="79" fillId="24" borderId="0" xfId="192" applyFont="1" applyFill="1" applyAlignment="1">
      <alignment vertical="center"/>
    </xf>
    <xf numFmtId="0" fontId="78" fillId="24" borderId="25" xfId="196" applyFont="1" applyFill="1" applyBorder="1" applyAlignment="1">
      <alignment vertical="center" wrapText="1"/>
    </xf>
    <xf numFmtId="0" fontId="78" fillId="0" borderId="25" xfId="196" applyFont="1" applyFill="1" applyBorder="1" applyAlignment="1">
      <alignment vertical="center" wrapText="1"/>
    </xf>
    <xf numFmtId="0" fontId="84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82" fillId="24" borderId="0" xfId="192" applyFont="1" applyFill="1"/>
    <xf numFmtId="1" fontId="64" fillId="24" borderId="0" xfId="192" applyNumberFormat="1" applyFont="1" applyFill="1"/>
    <xf numFmtId="0" fontId="81" fillId="24" borderId="0" xfId="192" applyFont="1" applyFill="1"/>
    <xf numFmtId="0" fontId="69" fillId="30" borderId="0" xfId="192" applyFont="1" applyFill="1"/>
    <xf numFmtId="0" fontId="69" fillId="24" borderId="0" xfId="192" applyFont="1" applyFill="1"/>
    <xf numFmtId="169" fontId="67" fillId="24" borderId="0" xfId="192" applyNumberFormat="1" applyFont="1" applyFill="1" applyBorder="1" applyAlignment="1">
      <alignment horizontal="center" vertical="center" wrapText="1"/>
    </xf>
    <xf numFmtId="0" fontId="63" fillId="24" borderId="0" xfId="192" applyFont="1" applyFill="1"/>
    <xf numFmtId="0" fontId="72" fillId="30" borderId="0" xfId="192" applyFont="1" applyFill="1"/>
    <xf numFmtId="0" fontId="72" fillId="24" borderId="0" xfId="192" applyFont="1" applyFill="1"/>
    <xf numFmtId="0" fontId="85" fillId="24" borderId="0" xfId="197" applyFont="1" applyFill="1"/>
    <xf numFmtId="0" fontId="85" fillId="24" borderId="0" xfId="200" applyFont="1" applyFill="1"/>
    <xf numFmtId="173" fontId="85" fillId="24" borderId="0" xfId="188" applyNumberFormat="1" applyFont="1" applyFill="1" applyAlignment="1" applyProtection="1"/>
    <xf numFmtId="0" fontId="86" fillId="24" borderId="0" xfId="203" applyFont="1" applyFill="1"/>
    <xf numFmtId="1" fontId="85" fillId="24" borderId="0" xfId="196" applyNumberFormat="1" applyFont="1" applyFill="1"/>
    <xf numFmtId="0" fontId="87" fillId="24" borderId="0" xfId="197" applyFont="1" applyFill="1"/>
    <xf numFmtId="0" fontId="10" fillId="24" borderId="0" xfId="0" applyFont="1" applyFill="1"/>
    <xf numFmtId="0" fontId="75" fillId="24" borderId="0" xfId="197" applyFont="1" applyFill="1"/>
    <xf numFmtId="0" fontId="88" fillId="24" borderId="0" xfId="0" applyFont="1" applyFill="1"/>
    <xf numFmtId="2" fontId="73" fillId="24" borderId="0" xfId="103" applyNumberFormat="1" applyFont="1" applyFill="1" applyAlignment="1" applyProtection="1">
      <alignment horizontal="left" wrapText="1"/>
    </xf>
    <xf numFmtId="0" fontId="75" fillId="24" borderId="0" xfId="192" applyFont="1" applyFill="1" applyAlignment="1">
      <alignment horizontal="left" vertical="center"/>
    </xf>
    <xf numFmtId="0" fontId="89" fillId="30" borderId="0" xfId="192" applyFont="1" applyFill="1"/>
    <xf numFmtId="1" fontId="76" fillId="24" borderId="25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169" fontId="67" fillId="24" borderId="28" xfId="197" applyNumberFormat="1" applyFont="1" applyFill="1" applyBorder="1" applyAlignment="1">
      <alignment horizontal="center" vertical="center"/>
    </xf>
    <xf numFmtId="49" fontId="6" fillId="24" borderId="0" xfId="197" applyNumberFormat="1" applyFont="1" applyFill="1"/>
    <xf numFmtId="0" fontId="78" fillId="24" borderId="26" xfId="192" applyFont="1" applyFill="1" applyBorder="1" applyAlignment="1">
      <alignment horizontal="center" vertical="center"/>
    </xf>
    <xf numFmtId="0" fontId="78" fillId="24" borderId="26" xfId="196" applyFont="1" applyFill="1" applyBorder="1" applyAlignment="1">
      <alignment vertical="center" wrapText="1"/>
    </xf>
    <xf numFmtId="0" fontId="78" fillId="24" borderId="27" xfId="196" applyFont="1" applyFill="1" applyBorder="1" applyAlignment="1">
      <alignment vertical="center" wrapText="1"/>
    </xf>
    <xf numFmtId="0" fontId="63" fillId="24" borderId="0" xfId="197" applyFont="1" applyFill="1" applyBorder="1"/>
    <xf numFmtId="0" fontId="63" fillId="30" borderId="0" xfId="197" applyFont="1" applyFill="1" applyBorder="1"/>
    <xf numFmtId="169" fontId="67" fillId="24" borderId="16" xfId="197" applyNumberFormat="1" applyFont="1" applyFill="1" applyBorder="1" applyAlignment="1">
      <alignment horizontal="center" vertical="center"/>
    </xf>
    <xf numFmtId="169" fontId="67" fillId="24" borderId="22" xfId="197" applyNumberFormat="1" applyFont="1" applyFill="1" applyBorder="1" applyAlignment="1">
      <alignment horizontal="center" vertical="center"/>
    </xf>
    <xf numFmtId="169" fontId="67" fillId="24" borderId="23" xfId="197" applyNumberFormat="1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64" fillId="24" borderId="23" xfId="196" applyNumberFormat="1" applyFont="1" applyFill="1" applyBorder="1" applyAlignment="1">
      <alignment horizontal="center" vertical="center"/>
    </xf>
    <xf numFmtId="0" fontId="64" fillId="24" borderId="24" xfId="79" applyFont="1" applyFill="1" applyBorder="1" applyAlignment="1">
      <alignment horizontal="center" vertical="center" wrapText="1"/>
    </xf>
    <xf numFmtId="0" fontId="74" fillId="24" borderId="25" xfId="79" applyFont="1" applyFill="1" applyBorder="1" applyAlignment="1">
      <alignment horizontal="center" vertical="center" wrapText="1"/>
    </xf>
    <xf numFmtId="0" fontId="74" fillId="24" borderId="0" xfId="79" applyFont="1" applyFill="1" applyBorder="1" applyAlignment="1">
      <alignment horizontal="center" vertical="center" wrapText="1"/>
    </xf>
    <xf numFmtId="169" fontId="67" fillId="24" borderId="17" xfId="197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49" fontId="64" fillId="24" borderId="20" xfId="196" applyNumberFormat="1" applyFont="1" applyFill="1" applyBorder="1" applyAlignment="1">
      <alignment horizontal="center" vertical="center"/>
    </xf>
    <xf numFmtId="49" fontId="75" fillId="24" borderId="22" xfId="196" applyNumberFormat="1" applyFont="1" applyFill="1" applyBorder="1" applyAlignment="1">
      <alignment horizontal="center" vertical="center"/>
    </xf>
    <xf numFmtId="0" fontId="74" fillId="24" borderId="25" xfId="190" applyFont="1" applyFill="1" applyBorder="1" applyAlignment="1">
      <alignment horizontal="center" vertical="center"/>
    </xf>
    <xf numFmtId="0" fontId="78" fillId="24" borderId="25" xfId="196" applyFont="1" applyFill="1" applyBorder="1" applyAlignment="1">
      <alignment vertical="center"/>
    </xf>
    <xf numFmtId="169" fontId="67" fillId="24" borderId="25" xfId="204" applyNumberFormat="1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70" fillId="24" borderId="24" xfId="203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70" fillId="24" borderId="20" xfId="203" applyFont="1" applyFill="1" applyBorder="1" applyAlignment="1">
      <alignment horizontal="left" vertical="center"/>
    </xf>
    <xf numFmtId="0" fontId="70" fillId="24" borderId="26" xfId="203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5" fillId="30" borderId="22" xfId="197" applyNumberFormat="1" applyFont="1" applyFill="1" applyBorder="1" applyAlignment="1">
      <alignment horizontal="right" vertical="center"/>
    </xf>
    <xf numFmtId="1" fontId="81" fillId="30" borderId="25" xfId="204" applyNumberFormat="1" applyFont="1" applyFill="1" applyBorder="1" applyAlignment="1">
      <alignment horizontal="right" vertical="center"/>
    </xf>
    <xf numFmtId="1" fontId="81" fillId="30" borderId="0" xfId="204" applyNumberFormat="1" applyFont="1" applyFill="1" applyBorder="1" applyAlignment="1">
      <alignment horizontal="right" vertical="center"/>
    </xf>
    <xf numFmtId="1" fontId="75" fillId="30" borderId="25" xfId="204" applyNumberFormat="1" applyFont="1" applyFill="1" applyBorder="1" applyAlignment="1">
      <alignment horizontal="right" vertical="center"/>
    </xf>
    <xf numFmtId="1" fontId="75" fillId="30" borderId="0" xfId="204" applyNumberFormat="1" applyFont="1" applyFill="1" applyBorder="1" applyAlignment="1">
      <alignment horizontal="right" vertical="center"/>
    </xf>
    <xf numFmtId="3" fontId="75" fillId="30" borderId="0" xfId="197" applyNumberFormat="1" applyFont="1" applyFill="1" applyBorder="1" applyAlignment="1">
      <alignment horizontal="right" vertical="center"/>
    </xf>
    <xf numFmtId="1" fontId="81" fillId="30" borderId="27" xfId="204" applyNumberFormat="1" applyFont="1" applyFill="1" applyBorder="1" applyAlignment="1">
      <alignment horizontal="right" vertical="center"/>
    </xf>
    <xf numFmtId="1" fontId="81" fillId="30" borderId="21" xfId="204" applyNumberFormat="1" applyFont="1" applyFill="1" applyBorder="1" applyAlignment="1">
      <alignment horizontal="right" vertical="center"/>
    </xf>
    <xf numFmtId="3" fontId="81" fillId="30" borderId="0" xfId="197" applyNumberFormat="1" applyFont="1" applyFill="1" applyBorder="1" applyAlignment="1">
      <alignment horizontal="right" vertical="center"/>
    </xf>
    <xf numFmtId="169" fontId="67" fillId="24" borderId="0" xfId="204" applyNumberFormat="1" applyFont="1" applyFill="1" applyBorder="1" applyAlignment="1">
      <alignment horizontal="center" vertical="center"/>
    </xf>
    <xf numFmtId="1" fontId="6" fillId="30" borderId="0" xfId="194" applyNumberFormat="1" applyFont="1" applyFill="1" applyBorder="1" applyAlignment="1">
      <alignment horizontal="right" vertical="center"/>
    </xf>
    <xf numFmtId="1" fontId="63" fillId="30" borderId="0" xfId="194" applyNumberFormat="1" applyFont="1" applyFill="1" applyBorder="1" applyAlignment="1">
      <alignment horizontal="right" vertical="center"/>
    </xf>
    <xf numFmtId="1" fontId="6" fillId="24" borderId="0" xfId="194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3" fillId="24" borderId="0" xfId="197" applyNumberFormat="1" applyFont="1" applyFill="1" applyBorder="1" applyAlignment="1">
      <alignment horizontal="right" vertical="center"/>
    </xf>
    <xf numFmtId="3" fontId="6" fillId="24" borderId="0" xfId="197" applyNumberFormat="1" applyFont="1" applyFill="1" applyBorder="1" applyAlignment="1">
      <alignment horizontal="right" vertical="center"/>
    </xf>
    <xf numFmtId="1" fontId="63" fillId="30" borderId="0" xfId="197" applyNumberFormat="1" applyFont="1" applyFill="1" applyBorder="1" applyAlignment="1">
      <alignment horizontal="right"/>
    </xf>
    <xf numFmtId="1" fontId="63" fillId="24" borderId="0" xfId="195" applyNumberFormat="1" applyFont="1" applyFill="1" applyBorder="1" applyAlignment="1">
      <alignment horizontal="right" vertical="center"/>
    </xf>
    <xf numFmtId="1" fontId="6" fillId="24" borderId="0" xfId="195" applyNumberFormat="1" applyFont="1" applyFill="1" applyBorder="1" applyAlignment="1">
      <alignment horizontal="right" vertical="center"/>
    </xf>
    <xf numFmtId="3" fontId="6" fillId="30" borderId="25" xfId="197" applyNumberFormat="1" applyFont="1" applyFill="1" applyBorder="1" applyAlignment="1">
      <alignment horizontal="right" vertical="center"/>
    </xf>
    <xf numFmtId="3" fontId="63" fillId="30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24" borderId="24" xfId="192" applyFont="1" applyFill="1" applyBorder="1" applyAlignment="1">
      <alignment horizontal="right"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64" fillId="30" borderId="0" xfId="192" applyFont="1" applyFill="1" applyBorder="1" applyAlignment="1">
      <alignment horizontal="left" vertical="center"/>
    </xf>
    <xf numFmtId="0" fontId="90" fillId="24" borderId="0" xfId="197" applyFont="1" applyFill="1"/>
    <xf numFmtId="1" fontId="78" fillId="30" borderId="17" xfId="194" applyNumberFormat="1" applyFont="1" applyFill="1" applyBorder="1" applyAlignment="1">
      <alignment horizontal="left" vertical="center"/>
    </xf>
    <xf numFmtId="1" fontId="81" fillId="30" borderId="17" xfId="194" applyNumberFormat="1" applyFont="1" applyFill="1" applyBorder="1" applyAlignment="1">
      <alignment horizontal="right" vertical="center"/>
    </xf>
    <xf numFmtId="3" fontId="67" fillId="30" borderId="17" xfId="197" applyNumberFormat="1" applyFont="1" applyFill="1" applyBorder="1" applyAlignment="1">
      <alignment horizontal="right" vertical="center"/>
    </xf>
    <xf numFmtId="1" fontId="81" fillId="30" borderId="17" xfId="195" applyNumberFormat="1" applyFont="1" applyFill="1" applyBorder="1" applyAlignment="1">
      <alignment horizontal="right" vertical="center"/>
    </xf>
    <xf numFmtId="1" fontId="67" fillId="30" borderId="17" xfId="195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0" fontId="74" fillId="24" borderId="0" xfId="203" applyFont="1" applyFill="1" applyBorder="1" applyAlignment="1">
      <alignment horizontal="center" vertical="center"/>
    </xf>
    <xf numFmtId="49" fontId="64" fillId="30" borderId="16" xfId="196" applyNumberFormat="1" applyFont="1" applyFill="1" applyBorder="1" applyAlignment="1">
      <alignment horizontal="center" vertical="center"/>
    </xf>
    <xf numFmtId="169" fontId="81" fillId="24" borderId="0" xfId="192" applyNumberFormat="1" applyFont="1" applyFill="1" applyBorder="1" applyAlignment="1">
      <alignment horizontal="center" vertical="center" wrapText="1"/>
    </xf>
    <xf numFmtId="169" fontId="81" fillId="30" borderId="0" xfId="192" applyNumberFormat="1" applyFont="1" applyFill="1" applyBorder="1" applyAlignment="1">
      <alignment horizontal="center" vertical="center" wrapText="1"/>
    </xf>
    <xf numFmtId="169" fontId="67" fillId="30" borderId="0" xfId="192" applyNumberFormat="1" applyFont="1" applyFill="1" applyBorder="1" applyAlignment="1">
      <alignment horizontal="center" vertical="center" wrapText="1"/>
    </xf>
    <xf numFmtId="0" fontId="63" fillId="24" borderId="0" xfId="197" applyFont="1" applyFill="1"/>
    <xf numFmtId="0" fontId="75" fillId="24" borderId="0" xfId="203" applyFont="1" applyFill="1"/>
    <xf numFmtId="49" fontId="64" fillId="24" borderId="16" xfId="196" applyNumberFormat="1" applyFont="1" applyFill="1" applyBorder="1" applyAlignment="1">
      <alignment horizontal="center" vertical="center"/>
    </xf>
    <xf numFmtId="3" fontId="67" fillId="30" borderId="19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3" fontId="64" fillId="30" borderId="22" xfId="197" applyNumberFormat="1" applyFont="1" applyFill="1" applyBorder="1" applyAlignment="1">
      <alignment horizontal="right" vertical="center"/>
    </xf>
    <xf numFmtId="1" fontId="67" fillId="24" borderId="0" xfId="205" applyNumberFormat="1" applyFont="1" applyFill="1" applyBorder="1" applyAlignment="1">
      <alignment horizontal="right" vertical="center"/>
    </xf>
    <xf numFmtId="1" fontId="64" fillId="24" borderId="0" xfId="205" applyNumberFormat="1" applyFont="1" applyFill="1" applyBorder="1" applyAlignment="1">
      <alignment horizontal="right" vertical="center"/>
    </xf>
    <xf numFmtId="1" fontId="64" fillId="24" borderId="0" xfId="201" applyNumberFormat="1" applyFont="1" applyFill="1" applyBorder="1" applyAlignment="1">
      <alignment horizontal="right" vertical="center"/>
    </xf>
    <xf numFmtId="1" fontId="67" fillId="24" borderId="21" xfId="205" applyNumberFormat="1" applyFont="1" applyFill="1" applyBorder="1" applyAlignment="1">
      <alignment horizontal="right" vertical="center"/>
    </xf>
    <xf numFmtId="3" fontId="75" fillId="30" borderId="21" xfId="197" applyNumberFormat="1" applyFont="1" applyFill="1" applyBorder="1" applyAlignment="1">
      <alignment horizontal="right" vertical="center"/>
    </xf>
    <xf numFmtId="3" fontId="75" fillId="30" borderId="16" xfId="197" applyNumberFormat="1" applyFont="1" applyFill="1" applyBorder="1" applyAlignment="1">
      <alignment horizontal="right" vertical="center"/>
    </xf>
    <xf numFmtId="3" fontId="75" fillId="30" borderId="23" xfId="197" applyNumberFormat="1" applyFont="1" applyFill="1" applyBorder="1" applyAlignment="1">
      <alignment horizontal="right" vertical="center"/>
    </xf>
    <xf numFmtId="3" fontId="75" fillId="30" borderId="27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81" fillId="24" borderId="24" xfId="192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81" fillId="24" borderId="20" xfId="196" applyNumberFormat="1" applyFont="1" applyFill="1" applyBorder="1" applyAlignment="1">
      <alignment horizontal="center" vertical="center"/>
    </xf>
    <xf numFmtId="0" fontId="69" fillId="30" borderId="0" xfId="192" applyFont="1" applyFill="1" applyAlignment="1">
      <alignment horizontal="center"/>
    </xf>
    <xf numFmtId="0" fontId="72" fillId="30" borderId="0" xfId="197" applyFont="1" applyFill="1" applyBorder="1"/>
    <xf numFmtId="49" fontId="75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1" fontId="81" fillId="24" borderId="3" xfId="194" applyNumberFormat="1" applyFont="1" applyFill="1" applyBorder="1" applyAlignment="1">
      <alignment horizontal="left" vertical="center" wrapText="1"/>
    </xf>
    <xf numFmtId="169" fontId="67" fillId="24" borderId="21" xfId="204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84" fillId="24" borderId="24" xfId="192" applyFont="1" applyFill="1" applyBorder="1" applyAlignment="1">
      <alignment horizontal="center" vertical="center"/>
    </xf>
    <xf numFmtId="0" fontId="84" fillId="30" borderId="24" xfId="192" applyFont="1" applyFill="1" applyBorder="1" applyAlignment="1">
      <alignment horizontal="center" vertical="center"/>
    </xf>
    <xf numFmtId="0" fontId="84" fillId="24" borderId="26" xfId="192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67" fillId="24" borderId="16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169" fontId="81" fillId="24" borderId="0" xfId="204" applyNumberFormat="1" applyFont="1" applyFill="1" applyBorder="1" applyAlignment="1">
      <alignment horizontal="center" vertical="center" wrapText="1"/>
    </xf>
    <xf numFmtId="0" fontId="79" fillId="24" borderId="0" xfId="192" applyFont="1" applyFill="1" applyBorder="1"/>
    <xf numFmtId="49" fontId="64" fillId="24" borderId="16" xfId="196" applyNumberFormat="1" applyFont="1" applyFill="1" applyBorder="1" applyAlignment="1">
      <alignment horizontal="center" vertical="center"/>
    </xf>
    <xf numFmtId="3" fontId="75" fillId="30" borderId="29" xfId="197" applyNumberFormat="1" applyFont="1" applyFill="1" applyBorder="1" applyAlignment="1">
      <alignment horizontal="right" vertical="center"/>
    </xf>
    <xf numFmtId="0" fontId="67" fillId="30" borderId="26" xfId="196" applyFont="1" applyFill="1" applyBorder="1" applyAlignment="1">
      <alignment vertical="center" wrapText="1"/>
    </xf>
    <xf numFmtId="49" fontId="64" fillId="24" borderId="16" xfId="196" applyNumberFormat="1" applyFont="1" applyFill="1" applyBorder="1" applyAlignment="1">
      <alignment horizontal="center" vertical="center"/>
    </xf>
    <xf numFmtId="169" fontId="69" fillId="24" borderId="0" xfId="204" applyNumberFormat="1" applyFont="1" applyFill="1" applyBorder="1" applyAlignment="1">
      <alignment horizontal="center" vertical="center"/>
    </xf>
    <xf numFmtId="1" fontId="67" fillId="30" borderId="0" xfId="205" applyNumberFormat="1" applyFont="1" applyFill="1" applyBorder="1" applyAlignment="1">
      <alignment horizontal="right" vertical="center"/>
    </xf>
    <xf numFmtId="49" fontId="67" fillId="24" borderId="23" xfId="196" applyNumberFormat="1" applyFont="1" applyFill="1" applyBorder="1" applyAlignment="1">
      <alignment horizontal="center" vertical="center"/>
    </xf>
    <xf numFmtId="49" fontId="67" fillId="24" borderId="22" xfId="196" applyNumberFormat="1" applyFont="1" applyFill="1" applyBorder="1" applyAlignment="1">
      <alignment horizontal="center" vertical="center"/>
    </xf>
    <xf numFmtId="169" fontId="67" fillId="30" borderId="0" xfId="197" applyNumberFormat="1" applyFont="1" applyFill="1" applyBorder="1" applyAlignment="1">
      <alignment horizontal="center" vertical="center" wrapText="1"/>
    </xf>
    <xf numFmtId="3" fontId="81" fillId="30" borderId="21" xfId="197" applyNumberFormat="1" applyFont="1" applyFill="1" applyBorder="1" applyAlignment="1">
      <alignment horizontal="right" vertical="center"/>
    </xf>
    <xf numFmtId="169" fontId="67" fillId="30" borderId="23" xfId="221" applyNumberFormat="1" applyFont="1" applyFill="1" applyBorder="1" applyAlignment="1">
      <alignment horizontal="center" vertical="center"/>
    </xf>
    <xf numFmtId="169" fontId="67" fillId="30" borderId="28" xfId="221" applyNumberFormat="1" applyFont="1" applyFill="1" applyBorder="1" applyAlignment="1">
      <alignment horizontal="center" vertical="center"/>
    </xf>
    <xf numFmtId="49" fontId="81" fillId="24" borderId="24" xfId="196" applyNumberFormat="1" applyFont="1" applyFill="1" applyBorder="1" applyAlignment="1">
      <alignment horizontal="center" vertical="center"/>
    </xf>
    <xf numFmtId="0" fontId="6" fillId="30" borderId="0" xfId="192" applyFont="1" applyFill="1" applyBorder="1"/>
    <xf numFmtId="0" fontId="64" fillId="30" borderId="0" xfId="192" applyFont="1" applyFill="1" applyBorder="1"/>
    <xf numFmtId="0" fontId="74" fillId="30" borderId="0" xfId="192" applyFont="1" applyFill="1" applyBorder="1"/>
    <xf numFmtId="0" fontId="84" fillId="30" borderId="0" xfId="192" applyFont="1" applyFill="1" applyBorder="1" applyAlignment="1">
      <alignment horizontal="center"/>
    </xf>
    <xf numFmtId="0" fontId="79" fillId="30" borderId="0" xfId="192" applyFont="1" applyFill="1" applyBorder="1"/>
    <xf numFmtId="16" fontId="79" fillId="24" borderId="0" xfId="192" applyNumberFormat="1" applyFont="1" applyFill="1" applyBorder="1"/>
    <xf numFmtId="49" fontId="75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0" fontId="67" fillId="30" borderId="27" xfId="197" applyFont="1" applyFill="1" applyBorder="1" applyAlignment="1">
      <alignment horizontal="center" vertical="center"/>
    </xf>
    <xf numFmtId="1" fontId="81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3" fontId="6" fillId="30" borderId="28" xfId="197" applyNumberFormat="1" applyFont="1" applyFill="1" applyBorder="1" applyAlignment="1">
      <alignment horizontal="right" vertical="center"/>
    </xf>
    <xf numFmtId="0" fontId="75" fillId="30" borderId="0" xfId="192" applyFont="1" applyFill="1" applyBorder="1"/>
    <xf numFmtId="49" fontId="75" fillId="30" borderId="16" xfId="196" applyNumberFormat="1" applyFont="1" applyFill="1" applyBorder="1" applyAlignment="1">
      <alignment horizontal="center" vertical="center"/>
    </xf>
    <xf numFmtId="0" fontId="69" fillId="24" borderId="0" xfId="197" applyFont="1" applyFill="1" applyBorder="1"/>
    <xf numFmtId="0" fontId="79" fillId="24" borderId="0" xfId="197" applyFont="1" applyFill="1" applyBorder="1"/>
    <xf numFmtId="0" fontId="79" fillId="24" borderId="0" xfId="203" applyFont="1" applyFill="1" applyBorder="1"/>
    <xf numFmtId="169" fontId="79" fillId="24" borderId="0" xfId="192" applyNumberFormat="1" applyFont="1" applyFill="1"/>
    <xf numFmtId="49" fontId="75" fillId="24" borderId="25" xfId="196" applyNumberFormat="1" applyFont="1" applyFill="1" applyBorder="1" applyAlignment="1">
      <alignment horizontal="center" vertical="center"/>
    </xf>
    <xf numFmtId="0" fontId="94" fillId="24" borderId="0" xfId="192" applyFont="1" applyFill="1"/>
    <xf numFmtId="49" fontId="75" fillId="30" borderId="25" xfId="196" applyNumberFormat="1" applyFont="1" applyFill="1" applyBorder="1" applyAlignment="1">
      <alignment horizontal="center" vertical="center"/>
    </xf>
    <xf numFmtId="169" fontId="67" fillId="30" borderId="0" xfId="204" applyNumberFormat="1" applyFont="1" applyFill="1" applyBorder="1" applyAlignment="1">
      <alignment horizontal="center" vertical="center"/>
    </xf>
    <xf numFmtId="0" fontId="64" fillId="30" borderId="0" xfId="192" applyFont="1" applyFill="1"/>
    <xf numFmtId="49" fontId="67" fillId="30" borderId="24" xfId="196" applyNumberFormat="1" applyFont="1" applyFill="1" applyBorder="1" applyAlignment="1">
      <alignment horizontal="center" vertical="center"/>
    </xf>
    <xf numFmtId="169" fontId="81" fillId="30" borderId="0" xfId="204" applyNumberFormat="1" applyFont="1" applyFill="1" applyBorder="1" applyAlignment="1">
      <alignment horizontal="center" vertical="center" wrapText="1"/>
    </xf>
    <xf numFmtId="169" fontId="67" fillId="30" borderId="21" xfId="204" applyNumberFormat="1" applyFont="1" applyFill="1" applyBorder="1" applyAlignment="1">
      <alignment horizontal="center" vertical="center"/>
    </xf>
    <xf numFmtId="3" fontId="64" fillId="24" borderId="0" xfId="197" applyNumberFormat="1" applyFont="1" applyFill="1"/>
    <xf numFmtId="0" fontId="96" fillId="0" borderId="0" xfId="0" applyFont="1"/>
    <xf numFmtId="1" fontId="81" fillId="30" borderId="19" xfId="194" applyNumberFormat="1" applyFont="1" applyFill="1" applyBorder="1" applyAlignment="1">
      <alignment horizontal="right" vertical="center"/>
    </xf>
    <xf numFmtId="1" fontId="97" fillId="24" borderId="0" xfId="194" applyNumberFormat="1" applyFont="1" applyFill="1" applyBorder="1" applyAlignment="1">
      <alignment horizontal="left" vertical="center"/>
    </xf>
    <xf numFmtId="1" fontId="95" fillId="24" borderId="21" xfId="194" applyNumberFormat="1" applyFont="1" applyFill="1" applyBorder="1" applyAlignment="1">
      <alignment horizontal="left" vertical="center"/>
    </xf>
    <xf numFmtId="1" fontId="76" fillId="30" borderId="25" xfId="194" applyNumberFormat="1" applyFont="1" applyFill="1" applyBorder="1" applyAlignment="1">
      <alignment horizontal="left" vertical="center"/>
    </xf>
    <xf numFmtId="0" fontId="98" fillId="30" borderId="0" xfId="0" applyFont="1" applyFill="1" applyBorder="1"/>
    <xf numFmtId="1" fontId="97" fillId="30" borderId="0" xfId="194" applyNumberFormat="1" applyFont="1" applyFill="1" applyBorder="1" applyAlignment="1">
      <alignment horizontal="left" vertical="center"/>
    </xf>
    <xf numFmtId="1" fontId="78" fillId="24" borderId="21" xfId="194" applyNumberFormat="1" applyFont="1" applyFill="1" applyBorder="1" applyAlignment="1">
      <alignment horizontal="left" vertical="center"/>
    </xf>
    <xf numFmtId="1" fontId="76" fillId="30" borderId="27" xfId="194" applyNumberFormat="1" applyFont="1" applyFill="1" applyBorder="1" applyAlignment="1">
      <alignment horizontal="left" vertical="center"/>
    </xf>
    <xf numFmtId="0" fontId="98" fillId="30" borderId="21" xfId="0" applyFont="1" applyFill="1" applyBorder="1"/>
    <xf numFmtId="1" fontId="97" fillId="30" borderId="21" xfId="194" applyNumberFormat="1" applyFont="1" applyFill="1" applyBorder="1" applyAlignment="1">
      <alignment horizontal="left" vertical="center"/>
    </xf>
    <xf numFmtId="0" fontId="97" fillId="0" borderId="0" xfId="0" applyFont="1"/>
    <xf numFmtId="0" fontId="97" fillId="24" borderId="0" xfId="197" applyFont="1" applyFill="1"/>
    <xf numFmtId="0" fontId="97" fillId="0" borderId="0" xfId="0" applyFont="1" applyAlignment="1">
      <alignment vertical="center"/>
    </xf>
    <xf numFmtId="0" fontId="97" fillId="0" borderId="0" xfId="0" applyFont="1" applyBorder="1" applyAlignment="1">
      <alignment vertical="center"/>
    </xf>
    <xf numFmtId="0" fontId="97" fillId="24" borderId="0" xfId="197" applyFont="1" applyFill="1" applyBorder="1"/>
    <xf numFmtId="1" fontId="97" fillId="30" borderId="22" xfId="194" applyNumberFormat="1" applyFont="1" applyFill="1" applyBorder="1" applyAlignment="1">
      <alignment horizontal="left" vertical="center"/>
    </xf>
    <xf numFmtId="1" fontId="95" fillId="30" borderId="21" xfId="194" applyNumberFormat="1" applyFont="1" applyFill="1" applyBorder="1" applyAlignment="1">
      <alignment horizontal="left" vertical="center"/>
    </xf>
    <xf numFmtId="1" fontId="97" fillId="30" borderId="16" xfId="194" applyNumberFormat="1" applyFont="1" applyFill="1" applyBorder="1" applyAlignment="1">
      <alignment horizontal="left" vertical="center"/>
    </xf>
    <xf numFmtId="1" fontId="97" fillId="30" borderId="25" xfId="194" applyNumberFormat="1" applyFont="1" applyFill="1" applyBorder="1" applyAlignment="1">
      <alignment horizontal="left" vertical="center"/>
    </xf>
    <xf numFmtId="0" fontId="98" fillId="30" borderId="25" xfId="0" applyFont="1" applyFill="1" applyBorder="1"/>
    <xf numFmtId="0" fontId="98" fillId="30" borderId="25" xfId="0" applyFont="1" applyFill="1" applyBorder="1" applyAlignment="1">
      <alignment vertical="center" wrapText="1"/>
    </xf>
    <xf numFmtId="0" fontId="98" fillId="30" borderId="27" xfId="0" applyFont="1" applyFill="1" applyBorder="1"/>
    <xf numFmtId="0" fontId="99" fillId="24" borderId="0" xfId="203" applyFont="1" applyFill="1"/>
    <xf numFmtId="0" fontId="97" fillId="24" borderId="0" xfId="200" applyFont="1" applyFill="1"/>
    <xf numFmtId="0" fontId="95" fillId="24" borderId="0" xfId="197" applyFont="1" applyFill="1"/>
    <xf numFmtId="0" fontId="95" fillId="24" borderId="0" xfId="203" applyFont="1" applyFill="1"/>
    <xf numFmtId="0" fontId="95" fillId="24" borderId="0" xfId="189" applyFont="1" applyFill="1"/>
    <xf numFmtId="173" fontId="97" fillId="24" borderId="0" xfId="188" applyNumberFormat="1" applyFont="1" applyFill="1" applyAlignment="1" applyProtection="1"/>
    <xf numFmtId="0" fontId="94" fillId="24" borderId="16" xfId="196" applyFont="1" applyFill="1" applyBorder="1" applyAlignment="1">
      <alignment vertical="center" wrapText="1"/>
    </xf>
    <xf numFmtId="0" fontId="94" fillId="24" borderId="20" xfId="196" applyFont="1" applyFill="1" applyBorder="1" applyAlignment="1">
      <alignment vertical="center" wrapText="1"/>
    </xf>
    <xf numFmtId="0" fontId="95" fillId="24" borderId="24" xfId="192" applyFont="1" applyFill="1" applyBorder="1" applyAlignment="1">
      <alignment horizontal="center" vertical="center"/>
    </xf>
    <xf numFmtId="0" fontId="95" fillId="24" borderId="24" xfId="196" applyFont="1" applyFill="1" applyBorder="1" applyAlignment="1">
      <alignment vertical="center"/>
    </xf>
    <xf numFmtId="0" fontId="95" fillId="24" borderId="25" xfId="196" applyFont="1" applyFill="1" applyBorder="1" applyAlignment="1">
      <alignment vertical="center"/>
    </xf>
    <xf numFmtId="0" fontId="95" fillId="30" borderId="24" xfId="192" applyFont="1" applyFill="1" applyBorder="1" applyAlignment="1">
      <alignment horizontal="right" vertical="center"/>
    </xf>
    <xf numFmtId="0" fontId="95" fillId="30" borderId="24" xfId="196" applyFont="1" applyFill="1" applyBorder="1" applyAlignment="1">
      <alignment horizontal="left" vertical="center"/>
    </xf>
    <xf numFmtId="0" fontId="95" fillId="24" borderId="24" xfId="196" applyFont="1" applyFill="1" applyBorder="1" applyAlignment="1">
      <alignment vertical="center" wrapText="1"/>
    </xf>
    <xf numFmtId="0" fontId="95" fillId="24" borderId="25" xfId="196" applyFont="1" applyFill="1" applyBorder="1" applyAlignment="1">
      <alignment vertical="center" wrapText="1"/>
    </xf>
    <xf numFmtId="0" fontId="95" fillId="30" borderId="24" xfId="196" applyFont="1" applyFill="1" applyBorder="1" applyAlignment="1">
      <alignment vertical="center" wrapText="1"/>
    </xf>
    <xf numFmtId="0" fontId="95" fillId="30" borderId="25" xfId="196" applyFont="1" applyFill="1" applyBorder="1" applyAlignment="1">
      <alignment vertical="center" wrapText="1"/>
    </xf>
    <xf numFmtId="0" fontId="94" fillId="24" borderId="0" xfId="197" applyFont="1" applyFill="1"/>
    <xf numFmtId="170" fontId="94" fillId="24" borderId="0" xfId="192" applyNumberFormat="1" applyFont="1" applyFill="1" applyAlignment="1">
      <alignment horizontal="right" vertical="center"/>
    </xf>
    <xf numFmtId="0" fontId="94" fillId="24" borderId="0" xfId="200" applyFont="1" applyFill="1"/>
    <xf numFmtId="0" fontId="95" fillId="24" borderId="0" xfId="193" applyFont="1" applyFill="1" applyAlignment="1">
      <alignment horizontal="right"/>
    </xf>
    <xf numFmtId="0" fontId="94" fillId="0" borderId="0" xfId="0" applyFont="1" applyAlignment="1">
      <alignment vertical="center"/>
    </xf>
    <xf numFmtId="173" fontId="94" fillId="24" borderId="0" xfId="188" applyNumberFormat="1" applyFont="1" applyFill="1" applyAlignment="1" applyProtection="1"/>
    <xf numFmtId="0" fontId="94" fillId="24" borderId="22" xfId="196" applyFont="1" applyFill="1" applyBorder="1" applyAlignment="1">
      <alignment vertical="center" wrapText="1"/>
    </xf>
    <xf numFmtId="0" fontId="95" fillId="24" borderId="0" xfId="192" applyFont="1" applyFill="1" applyBorder="1" applyAlignment="1">
      <alignment horizontal="center" vertical="center"/>
    </xf>
    <xf numFmtId="0" fontId="95" fillId="24" borderId="0" xfId="196" applyFont="1" applyFill="1" applyBorder="1" applyAlignment="1">
      <alignment horizontal="left" vertical="center" wrapText="1"/>
    </xf>
    <xf numFmtId="0" fontId="95" fillId="24" borderId="0" xfId="196" applyFont="1" applyFill="1" applyBorder="1" applyAlignment="1">
      <alignment horizontal="left" vertical="center"/>
    </xf>
    <xf numFmtId="0" fontId="94" fillId="24" borderId="0" xfId="192" applyFont="1" applyFill="1" applyBorder="1" applyAlignment="1">
      <alignment horizontal="center" vertical="center"/>
    </xf>
    <xf numFmtId="0" fontId="94" fillId="24" borderId="0" xfId="196" applyFont="1" applyFill="1" applyBorder="1" applyAlignment="1">
      <alignment vertical="center" wrapText="1"/>
    </xf>
    <xf numFmtId="0" fontId="95" fillId="24" borderId="0" xfId="196" applyFont="1" applyFill="1" applyBorder="1" applyAlignment="1">
      <alignment vertical="center" wrapText="1"/>
    </xf>
    <xf numFmtId="0" fontId="95" fillId="30" borderId="0" xfId="196" applyFont="1" applyFill="1" applyBorder="1" applyAlignment="1">
      <alignment vertical="center" wrapText="1"/>
    </xf>
    <xf numFmtId="0" fontId="95" fillId="0" borderId="0" xfId="196" applyFont="1" applyFill="1" applyBorder="1" applyAlignment="1">
      <alignment vertical="center" wrapText="1"/>
    </xf>
    <xf numFmtId="170" fontId="94" fillId="24" borderId="0" xfId="191" applyNumberFormat="1" applyFont="1" applyFill="1" applyBorder="1" applyAlignment="1">
      <alignment horizontal="left"/>
    </xf>
    <xf numFmtId="0" fontId="95" fillId="30" borderId="28" xfId="196" applyFont="1" applyFill="1" applyBorder="1" applyAlignment="1">
      <alignment vertical="center" wrapText="1"/>
    </xf>
    <xf numFmtId="0" fontId="95" fillId="30" borderId="0" xfId="192" applyFont="1" applyFill="1" applyBorder="1" applyAlignment="1">
      <alignment horizontal="right" vertical="center"/>
    </xf>
    <xf numFmtId="0" fontId="95" fillId="30" borderId="21" xfId="192" applyFont="1" applyFill="1" applyBorder="1" applyAlignment="1">
      <alignment horizontal="right" vertical="center"/>
    </xf>
    <xf numFmtId="0" fontId="95" fillId="24" borderId="21" xfId="196" applyFont="1" applyFill="1" applyBorder="1" applyAlignment="1">
      <alignment horizontal="left" vertical="center" wrapText="1"/>
    </xf>
    <xf numFmtId="0" fontId="99" fillId="24" borderId="0" xfId="192" applyFont="1" applyFill="1"/>
    <xf numFmtId="0" fontId="101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49" fontId="75" fillId="24" borderId="25" xfId="196" applyNumberFormat="1" applyFont="1" applyFill="1" applyBorder="1" applyAlignment="1">
      <alignment horizontal="center" vertical="center"/>
    </xf>
    <xf numFmtId="169" fontId="67" fillId="24" borderId="18" xfId="197" applyNumberFormat="1" applyFont="1" applyFill="1" applyBorder="1" applyAlignment="1">
      <alignment horizontal="center" vertical="center"/>
    </xf>
    <xf numFmtId="0" fontId="72" fillId="30" borderId="0" xfId="197" applyFont="1" applyFill="1"/>
    <xf numFmtId="0" fontId="79" fillId="30" borderId="0" xfId="197" applyFont="1" applyFill="1"/>
    <xf numFmtId="169" fontId="69" fillId="30" borderId="0" xfId="197" applyNumberFormat="1" applyFont="1" applyFill="1" applyBorder="1" applyAlignment="1">
      <alignment horizontal="center" vertical="center"/>
    </xf>
    <xf numFmtId="0" fontId="79" fillId="30" borderId="0" xfId="203" applyFont="1" applyFill="1"/>
    <xf numFmtId="49" fontId="75" fillId="24" borderId="25" xfId="196" applyNumberFormat="1" applyFont="1" applyFill="1" applyBorder="1" applyAlignment="1">
      <alignment horizontal="center" vertical="center"/>
    </xf>
    <xf numFmtId="169" fontId="67" fillId="30" borderId="0" xfId="221" applyNumberFormat="1" applyFont="1" applyFill="1" applyBorder="1" applyAlignment="1">
      <alignment horizontal="center" vertical="center"/>
    </xf>
    <xf numFmtId="0" fontId="67" fillId="0" borderId="24" xfId="221" applyFont="1" applyFill="1" applyBorder="1" applyAlignment="1">
      <alignment horizontal="center" vertical="center" wrapText="1"/>
    </xf>
    <xf numFmtId="169" fontId="67" fillId="30" borderId="22" xfId="221" applyNumberFormat="1" applyFont="1" applyFill="1" applyBorder="1" applyAlignment="1">
      <alignment horizontal="center" vertical="center"/>
    </xf>
    <xf numFmtId="169" fontId="67" fillId="30" borderId="0" xfId="221" applyNumberFormat="1" applyFont="1" applyFill="1" applyBorder="1" applyAlignment="1">
      <alignment horizontal="center" vertical="center" wrapText="1"/>
    </xf>
    <xf numFmtId="0" fontId="81" fillId="30" borderId="0" xfId="221" applyFont="1" applyFill="1" applyBorder="1" applyAlignment="1">
      <alignment horizontal="center" vertical="center" wrapText="1"/>
    </xf>
    <xf numFmtId="0" fontId="81" fillId="30" borderId="20" xfId="221" applyFont="1" applyFill="1" applyBorder="1" applyAlignment="1">
      <alignment horizontal="center" vertical="center" wrapText="1"/>
    </xf>
    <xf numFmtId="0" fontId="81" fillId="30" borderId="0" xfId="197" applyFont="1" applyFill="1" applyBorder="1"/>
    <xf numFmtId="0" fontId="75" fillId="30" borderId="0" xfId="197" applyFont="1" applyFill="1" applyBorder="1"/>
    <xf numFmtId="0" fontId="75" fillId="30" borderId="0" xfId="203" applyFont="1" applyFill="1" applyBorder="1"/>
    <xf numFmtId="0" fontId="81" fillId="30" borderId="0" xfId="221" applyFont="1" applyFill="1" applyBorder="1" applyAlignment="1">
      <alignment horizontal="center" vertical="center" wrapText="1"/>
    </xf>
    <xf numFmtId="0" fontId="69" fillId="30" borderId="0" xfId="221" applyFont="1" applyFill="1" applyBorder="1" applyAlignment="1">
      <alignment horizontal="center" vertical="center" wrapText="1"/>
    </xf>
    <xf numFmtId="0" fontId="69" fillId="30" borderId="0" xfId="197" applyFont="1" applyFill="1" applyBorder="1"/>
    <xf numFmtId="0" fontId="79" fillId="30" borderId="0" xfId="197" applyFont="1" applyFill="1" applyBorder="1"/>
    <xf numFmtId="0" fontId="69" fillId="24" borderId="0" xfId="197" applyFont="1" applyFill="1" applyBorder="1" applyAlignment="1">
      <alignment horizontal="center" vertical="center"/>
    </xf>
    <xf numFmtId="0" fontId="79" fillId="30" borderId="0" xfId="203" applyFont="1" applyFill="1" applyBorder="1"/>
    <xf numFmtId="0" fontId="79" fillId="0" borderId="0" xfId="192" applyFont="1" applyFill="1"/>
    <xf numFmtId="169" fontId="69" fillId="0" borderId="0" xfId="204" applyNumberFormat="1" applyFont="1" applyFill="1" applyBorder="1" applyAlignment="1">
      <alignment horizontal="center" vertical="center"/>
    </xf>
    <xf numFmtId="0" fontId="79" fillId="0" borderId="0" xfId="192" applyFont="1" applyFill="1" applyBorder="1"/>
    <xf numFmtId="3" fontId="63" fillId="30" borderId="22" xfId="197" applyNumberFormat="1" applyFont="1" applyFill="1" applyBorder="1" applyAlignment="1">
      <alignment horizontal="right" vertical="center"/>
    </xf>
    <xf numFmtId="3" fontId="63" fillId="30" borderId="25" xfId="197" applyNumberFormat="1" applyFont="1" applyFill="1" applyBorder="1" applyAlignment="1">
      <alignment horizontal="right" vertical="center"/>
    </xf>
    <xf numFmtId="0" fontId="67" fillId="24" borderId="18" xfId="193" applyFont="1" applyFill="1" applyBorder="1" applyAlignment="1">
      <alignment horizontal="centerContinuous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49" fontId="75" fillId="24" borderId="23" xfId="196" applyNumberFormat="1" applyFont="1" applyFill="1" applyBorder="1" applyAlignment="1">
      <alignment horizontal="center" vertical="center"/>
    </xf>
    <xf numFmtId="0" fontId="6" fillId="24" borderId="24" xfId="79" applyFont="1" applyFill="1" applyBorder="1" applyAlignment="1">
      <alignment horizontal="center" vertical="center" wrapText="1"/>
    </xf>
    <xf numFmtId="0" fontId="10" fillId="24" borderId="24" xfId="203" applyFont="1" applyFill="1" applyBorder="1" applyAlignment="1">
      <alignment horizontal="left" vertical="center"/>
    </xf>
    <xf numFmtId="0" fontId="76" fillId="24" borderId="25" xfId="79" applyFont="1" applyFill="1" applyBorder="1" applyAlignment="1">
      <alignment horizontal="center" vertical="center" wrapText="1"/>
    </xf>
    <xf numFmtId="3" fontId="63" fillId="30" borderId="16" xfId="197" applyNumberFormat="1" applyFont="1" applyFill="1" applyBorder="1" applyAlignment="1">
      <alignment horizontal="right" vertical="center"/>
    </xf>
    <xf numFmtId="0" fontId="102" fillId="24" borderId="24" xfId="203" applyFont="1" applyFill="1" applyBorder="1" applyAlignment="1">
      <alignment horizontal="left" vertical="center"/>
    </xf>
    <xf numFmtId="0" fontId="102" fillId="24" borderId="0" xfId="79" applyFont="1" applyFill="1" applyBorder="1" applyAlignment="1">
      <alignment horizontal="center" vertical="center" wrapText="1"/>
    </xf>
    <xf numFmtId="0" fontId="103" fillId="24" borderId="0" xfId="79" applyFont="1" applyFill="1" applyBorder="1" applyAlignment="1">
      <alignment horizontal="center" vertical="center" wrapText="1"/>
    </xf>
    <xf numFmtId="169" fontId="67" fillId="24" borderId="27" xfId="197" applyNumberFormat="1" applyFont="1" applyFill="1" applyBorder="1" applyAlignment="1">
      <alignment horizontal="center" vertical="center"/>
    </xf>
    <xf numFmtId="1" fontId="97" fillId="30" borderId="22" xfId="202" applyNumberFormat="1" applyFont="1" applyFill="1" applyBorder="1" applyAlignment="1">
      <alignment horizontal="left" vertical="center"/>
    </xf>
    <xf numFmtId="1" fontId="97" fillId="30" borderId="0" xfId="202" applyNumberFormat="1" applyFont="1" applyFill="1" applyBorder="1" applyAlignment="1">
      <alignment horizontal="left" vertical="center"/>
    </xf>
    <xf numFmtId="1" fontId="97" fillId="30" borderId="21" xfId="202" applyNumberFormat="1" applyFont="1" applyFill="1" applyBorder="1" applyAlignment="1">
      <alignment horizontal="left" vertical="center"/>
    </xf>
    <xf numFmtId="1" fontId="63" fillId="30" borderId="25" xfId="197" applyNumberFormat="1" applyFont="1" applyFill="1" applyBorder="1" applyAlignment="1">
      <alignment horizontal="right"/>
    </xf>
    <xf numFmtId="1" fontId="63" fillId="30" borderId="25" xfId="194" applyNumberFormat="1" applyFont="1" applyFill="1" applyBorder="1" applyAlignment="1">
      <alignment horizontal="right" vertical="center"/>
    </xf>
    <xf numFmtId="3" fontId="91" fillId="30" borderId="0" xfId="197" applyNumberFormat="1" applyFont="1" applyFill="1" applyBorder="1" applyAlignment="1">
      <alignment horizontal="right" vertical="center"/>
    </xf>
    <xf numFmtId="0" fontId="74" fillId="24" borderId="16" xfId="117" applyFont="1" applyFill="1" applyBorder="1" applyAlignment="1">
      <alignment horizontal="center" vertical="center"/>
    </xf>
    <xf numFmtId="0" fontId="74" fillId="24" borderId="16" xfId="79" applyFont="1" applyFill="1" applyBorder="1" applyAlignment="1">
      <alignment horizontal="center" vertical="center" wrapText="1"/>
    </xf>
    <xf numFmtId="0" fontId="102" fillId="24" borderId="20" xfId="203" applyFont="1" applyFill="1" applyBorder="1" applyAlignment="1">
      <alignment horizontal="left" vertical="center"/>
    </xf>
    <xf numFmtId="0" fontId="102" fillId="24" borderId="22" xfId="79" applyFont="1" applyFill="1" applyBorder="1" applyAlignment="1">
      <alignment horizontal="center" vertical="center" wrapText="1"/>
    </xf>
    <xf numFmtId="0" fontId="74" fillId="24" borderId="22" xfId="203" applyFont="1" applyFill="1" applyBorder="1" applyAlignment="1">
      <alignment horizontal="center" vertical="center"/>
    </xf>
    <xf numFmtId="0" fontId="94" fillId="30" borderId="0" xfId="192" applyFont="1" applyFill="1"/>
    <xf numFmtId="0" fontId="94" fillId="24" borderId="0" xfId="192" applyFont="1" applyFill="1" applyAlignment="1">
      <alignment vertical="center"/>
    </xf>
    <xf numFmtId="0" fontId="95" fillId="24" borderId="0" xfId="192" applyFont="1" applyFill="1"/>
    <xf numFmtId="0" fontId="97" fillId="24" borderId="0" xfId="192" applyFont="1" applyFill="1"/>
    <xf numFmtId="49" fontId="75" fillId="24" borderId="25" xfId="196" applyNumberFormat="1" applyFont="1" applyFill="1" applyBorder="1" applyAlignment="1">
      <alignment horizontal="center" vertical="center"/>
    </xf>
    <xf numFmtId="0" fontId="79" fillId="0" borderId="0" xfId="192" applyFont="1" applyFill="1" applyAlignment="1">
      <alignment vertical="center"/>
    </xf>
    <xf numFmtId="0" fontId="69" fillId="0" borderId="0" xfId="192" applyFont="1" applyFill="1"/>
    <xf numFmtId="169" fontId="69" fillId="0" borderId="0" xfId="197" applyNumberFormat="1" applyFont="1" applyFill="1" applyBorder="1" applyAlignment="1">
      <alignment horizontal="center" vertical="center"/>
    </xf>
    <xf numFmtId="169" fontId="69" fillId="0" borderId="0" xfId="197" applyNumberFormat="1" applyFont="1" applyFill="1" applyBorder="1" applyAlignment="1">
      <alignment horizontal="center" vertical="center" wrapText="1"/>
    </xf>
    <xf numFmtId="169" fontId="69" fillId="0" borderId="0" xfId="192" applyNumberFormat="1" applyFont="1" applyFill="1" applyBorder="1" applyAlignment="1">
      <alignment vertical="center"/>
    </xf>
    <xf numFmtId="0" fontId="69" fillId="0" borderId="0" xfId="192" applyFont="1" applyFill="1" applyBorder="1"/>
    <xf numFmtId="0" fontId="72" fillId="0" borderId="0" xfId="192" applyFont="1" applyFill="1"/>
    <xf numFmtId="1" fontId="6" fillId="24" borderId="25" xfId="194" applyNumberFormat="1" applyFont="1" applyFill="1" applyBorder="1" applyAlignment="1">
      <alignment horizontal="right" vertical="center"/>
    </xf>
    <xf numFmtId="1" fontId="67" fillId="24" borderId="17" xfId="194" applyNumberFormat="1" applyFont="1" applyFill="1" applyBorder="1" applyAlignment="1">
      <alignment horizontal="right" vertical="center"/>
    </xf>
    <xf numFmtId="0" fontId="81" fillId="24" borderId="0" xfId="197" applyFont="1" applyFill="1" applyBorder="1"/>
    <xf numFmtId="0" fontId="75" fillId="24" borderId="0" xfId="197" applyFont="1" applyFill="1" applyBorder="1"/>
    <xf numFmtId="169" fontId="81" fillId="24" borderId="0" xfId="197" applyNumberFormat="1" applyFont="1" applyFill="1" applyBorder="1" applyAlignment="1">
      <alignment horizontal="center" vertical="center"/>
    </xf>
    <xf numFmtId="0" fontId="75" fillId="24" borderId="0" xfId="203" applyFont="1" applyFill="1" applyBorder="1"/>
    <xf numFmtId="169" fontId="67" fillId="30" borderId="17" xfId="221" applyNumberFormat="1" applyFont="1" applyFill="1" applyBorder="1" applyAlignment="1">
      <alignment horizontal="center" vertical="center"/>
    </xf>
    <xf numFmtId="169" fontId="67" fillId="30" borderId="18" xfId="221" applyNumberFormat="1" applyFont="1" applyFill="1" applyBorder="1" applyAlignment="1">
      <alignment horizontal="center" vertical="center"/>
    </xf>
    <xf numFmtId="169" fontId="81" fillId="24" borderId="0" xfId="197" applyNumberFormat="1" applyFont="1" applyFill="1" applyBorder="1" applyAlignment="1">
      <alignment horizontal="center" vertical="center" wrapText="1"/>
    </xf>
    <xf numFmtId="169" fontId="67" fillId="24" borderId="16" xfId="204" applyNumberFormat="1" applyFont="1" applyFill="1" applyBorder="1" applyAlignment="1">
      <alignment horizontal="center" vertical="center"/>
    </xf>
    <xf numFmtId="169" fontId="67" fillId="24" borderId="22" xfId="204" applyNumberFormat="1" applyFont="1" applyFill="1" applyBorder="1" applyAlignment="1">
      <alignment horizontal="center" vertical="center"/>
    </xf>
    <xf numFmtId="169" fontId="67" fillId="30" borderId="22" xfId="204" applyNumberFormat="1" applyFont="1" applyFill="1" applyBorder="1" applyAlignment="1">
      <alignment horizontal="center" vertical="center"/>
    </xf>
    <xf numFmtId="0" fontId="75" fillId="0" borderId="0" xfId="192" applyFont="1" applyFill="1"/>
    <xf numFmtId="0" fontId="75" fillId="0" borderId="0" xfId="192" applyFont="1" applyFill="1" applyAlignment="1">
      <alignment vertical="center"/>
    </xf>
    <xf numFmtId="0" fontId="81" fillId="0" borderId="0" xfId="192" applyFont="1" applyFill="1"/>
    <xf numFmtId="0" fontId="63" fillId="0" borderId="0" xfId="192" applyFont="1" applyFill="1"/>
    <xf numFmtId="3" fontId="67" fillId="30" borderId="18" xfId="197" applyNumberFormat="1" applyFont="1" applyFill="1" applyBorder="1" applyAlignment="1">
      <alignment horizontal="right" vertical="center"/>
    </xf>
    <xf numFmtId="3" fontId="81" fillId="30" borderId="17" xfId="197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64" fillId="24" borderId="3" xfId="196" applyNumberFormat="1" applyFont="1" applyFill="1" applyBorder="1" applyAlignment="1">
      <alignment horizontal="center" vertical="center"/>
    </xf>
    <xf numFmtId="49" fontId="64" fillId="24" borderId="19" xfId="196" applyNumberFormat="1" applyFont="1" applyFill="1" applyBorder="1" applyAlignment="1">
      <alignment horizontal="center" vertical="center"/>
    </xf>
    <xf numFmtId="49" fontId="64" fillId="24" borderId="18" xfId="196" applyNumberFormat="1" applyFont="1" applyFill="1" applyBorder="1" applyAlignment="1">
      <alignment horizontal="center" vertical="center"/>
    </xf>
    <xf numFmtId="49" fontId="75" fillId="24" borderId="19" xfId="196" applyNumberFormat="1" applyFont="1" applyFill="1" applyBorder="1" applyAlignment="1">
      <alignment horizontal="center" vertical="center"/>
    </xf>
    <xf numFmtId="49" fontId="75" fillId="24" borderId="3" xfId="196" applyNumberFormat="1" applyFont="1" applyFill="1" applyBorder="1" applyAlignment="1">
      <alignment horizontal="center" vertical="center"/>
    </xf>
    <xf numFmtId="49" fontId="64" fillId="0" borderId="19" xfId="196" applyNumberFormat="1" applyFont="1" applyFill="1" applyBorder="1" applyAlignment="1">
      <alignment horizontal="center" vertical="center"/>
    </xf>
    <xf numFmtId="49" fontId="75" fillId="24" borderId="18" xfId="196" applyNumberFormat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wrapText="1"/>
    </xf>
    <xf numFmtId="0" fontId="76" fillId="24" borderId="0" xfId="0" applyFont="1" applyFill="1" applyBorder="1" applyAlignment="1">
      <alignment wrapText="1"/>
    </xf>
    <xf numFmtId="0" fontId="95" fillId="24" borderId="28" xfId="192" applyFont="1" applyFill="1" applyBorder="1" applyAlignment="1">
      <alignment horizontal="center" vertical="center"/>
    </xf>
    <xf numFmtId="0" fontId="95" fillId="30" borderId="28" xfId="192" applyFont="1" applyFill="1" applyBorder="1" applyAlignment="1">
      <alignment horizontal="right" vertical="center"/>
    </xf>
    <xf numFmtId="0" fontId="78" fillId="24" borderId="28" xfId="192" applyFont="1" applyFill="1" applyBorder="1" applyAlignment="1">
      <alignment horizontal="center" vertical="center"/>
    </xf>
    <xf numFmtId="0" fontId="74" fillId="24" borderId="0" xfId="196" applyFont="1" applyFill="1" applyBorder="1" applyAlignment="1">
      <alignment vertical="center" wrapText="1"/>
    </xf>
    <xf numFmtId="0" fontId="78" fillId="24" borderId="29" xfId="192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wrapText="1"/>
    </xf>
    <xf numFmtId="0" fontId="70" fillId="24" borderId="23" xfId="203" applyFont="1" applyFill="1" applyBorder="1" applyAlignment="1">
      <alignment horizontal="left" vertical="center"/>
    </xf>
    <xf numFmtId="0" fontId="64" fillId="24" borderId="28" xfId="196" applyFont="1" applyFill="1" applyBorder="1" applyAlignment="1">
      <alignment vertical="center" wrapText="1"/>
    </xf>
    <xf numFmtId="0" fontId="84" fillId="24" borderId="25" xfId="192" applyFont="1" applyFill="1" applyBorder="1" applyAlignment="1">
      <alignment horizontal="center" vertical="center"/>
    </xf>
    <xf numFmtId="0" fontId="67" fillId="24" borderId="28" xfId="196" applyFont="1" applyFill="1" applyBorder="1" applyAlignment="1">
      <alignment vertical="center"/>
    </xf>
    <xf numFmtId="0" fontId="67" fillId="30" borderId="28" xfId="196" applyFont="1" applyFill="1" applyBorder="1" applyAlignment="1">
      <alignment horizontal="left" vertical="center"/>
    </xf>
    <xf numFmtId="0" fontId="67" fillId="30" borderId="28" xfId="196" applyFont="1" applyFill="1" applyBorder="1" applyAlignment="1">
      <alignment vertical="center" wrapText="1"/>
    </xf>
    <xf numFmtId="0" fontId="67" fillId="24" borderId="28" xfId="196" applyFont="1" applyFill="1" applyBorder="1" applyAlignment="1">
      <alignment vertical="center" wrapText="1"/>
    </xf>
    <xf numFmtId="0" fontId="67" fillId="24" borderId="29" xfId="196" applyFont="1" applyFill="1" applyBorder="1" applyAlignment="1">
      <alignment vertical="center" wrapText="1"/>
    </xf>
    <xf numFmtId="0" fontId="91" fillId="24" borderId="25" xfId="192" applyFont="1" applyFill="1" applyBorder="1" applyAlignment="1">
      <alignment horizontal="center" vertical="center"/>
    </xf>
    <xf numFmtId="0" fontId="64" fillId="24" borderId="25" xfId="192" applyFont="1" applyFill="1" applyBorder="1" applyAlignment="1">
      <alignment horizontal="center" vertical="center"/>
    </xf>
    <xf numFmtId="0" fontId="81" fillId="24" borderId="25" xfId="192" applyFont="1" applyFill="1" applyBorder="1" applyAlignment="1">
      <alignment horizontal="center" vertical="center"/>
    </xf>
    <xf numFmtId="0" fontId="67" fillId="24" borderId="25" xfId="192" applyFont="1" applyFill="1" applyBorder="1" applyAlignment="1">
      <alignment horizontal="center" vertical="center"/>
    </xf>
    <xf numFmtId="0" fontId="81" fillId="30" borderId="25" xfId="192" applyFont="1" applyFill="1" applyBorder="1" applyAlignment="1">
      <alignment horizontal="right" vertical="center"/>
    </xf>
    <xf numFmtId="0" fontId="81" fillId="30" borderId="27" xfId="192" applyFont="1" applyFill="1" applyBorder="1" applyAlignment="1">
      <alignment horizontal="right" vertical="center"/>
    </xf>
    <xf numFmtId="0" fontId="95" fillId="24" borderId="0" xfId="192" applyFont="1" applyFill="1" applyBorder="1" applyAlignment="1">
      <alignment horizontal="center"/>
    </xf>
    <xf numFmtId="0" fontId="76" fillId="24" borderId="22" xfId="0" applyFont="1" applyFill="1" applyBorder="1" applyAlignment="1">
      <alignment wrapText="1"/>
    </xf>
    <xf numFmtId="0" fontId="70" fillId="24" borderId="22" xfId="203" applyFont="1" applyFill="1" applyBorder="1" applyAlignment="1">
      <alignment horizontal="left" vertical="center"/>
    </xf>
    <xf numFmtId="0" fontId="74" fillId="24" borderId="22" xfId="190" applyFont="1" applyFill="1" applyBorder="1" applyAlignment="1">
      <alignment horizontal="center" vertical="center"/>
    </xf>
    <xf numFmtId="0" fontId="74" fillId="24" borderId="22" xfId="117" applyFont="1" applyFill="1" applyBorder="1" applyAlignment="1">
      <alignment horizontal="center" vertical="center"/>
    </xf>
    <xf numFmtId="0" fontId="95" fillId="30" borderId="21" xfId="196" applyFont="1" applyFill="1" applyBorder="1" applyAlignment="1">
      <alignment vertical="center" wrapText="1"/>
    </xf>
    <xf numFmtId="0" fontId="67" fillId="24" borderId="25" xfId="192" applyFont="1" applyFill="1" applyBorder="1" applyAlignment="1">
      <alignment horizontal="center"/>
    </xf>
    <xf numFmtId="3" fontId="75" fillId="30" borderId="25" xfId="197" applyNumberFormat="1" applyFont="1" applyFill="1" applyBorder="1" applyAlignment="1">
      <alignment horizontal="right" vertical="center"/>
    </xf>
    <xf numFmtId="169" fontId="67" fillId="24" borderId="19" xfId="197" applyNumberFormat="1" applyFont="1" applyFill="1" applyBorder="1" applyAlignment="1">
      <alignment horizontal="center" vertical="center"/>
    </xf>
    <xf numFmtId="169" fontId="81" fillId="30" borderId="25" xfId="197" applyNumberFormat="1" applyFont="1" applyFill="1" applyBorder="1" applyAlignment="1">
      <alignment horizontal="center" vertical="center" wrapText="1"/>
    </xf>
    <xf numFmtId="0" fontId="102" fillId="24" borderId="0" xfId="203" applyFont="1" applyFill="1" applyBorder="1" applyAlignment="1">
      <alignment horizontal="left" vertical="center"/>
    </xf>
    <xf numFmtId="0" fontId="103" fillId="24" borderId="0" xfId="203" applyFont="1" applyFill="1" applyBorder="1" applyAlignment="1">
      <alignment horizontal="left" vertical="center"/>
    </xf>
    <xf numFmtId="0" fontId="102" fillId="24" borderId="22" xfId="203" applyFont="1" applyFill="1" applyBorder="1" applyAlignment="1">
      <alignment horizontal="left" vertical="center"/>
    </xf>
    <xf numFmtId="0" fontId="74" fillId="24" borderId="23" xfId="203" applyFont="1" applyFill="1" applyBorder="1" applyAlignment="1">
      <alignment horizontal="center" vertical="center"/>
    </xf>
    <xf numFmtId="0" fontId="74" fillId="24" borderId="28" xfId="203" applyFont="1" applyFill="1" applyBorder="1" applyAlignment="1">
      <alignment horizontal="center" vertical="center"/>
    </xf>
    <xf numFmtId="0" fontId="76" fillId="24" borderId="28" xfId="203" applyFont="1" applyFill="1" applyBorder="1" applyAlignment="1">
      <alignment horizontal="center" vertical="center"/>
    </xf>
    <xf numFmtId="1" fontId="97" fillId="24" borderId="28" xfId="199" applyNumberFormat="1" applyFont="1" applyFill="1" applyBorder="1" applyAlignment="1">
      <alignment horizontal="left" vertical="center"/>
    </xf>
    <xf numFmtId="1" fontId="97" fillId="30" borderId="28" xfId="199" applyNumberFormat="1" applyFont="1" applyFill="1" applyBorder="1" applyAlignment="1">
      <alignment horizontal="left" vertical="center"/>
    </xf>
    <xf numFmtId="1" fontId="97" fillId="30" borderId="29" xfId="199" applyNumberFormat="1" applyFont="1" applyFill="1" applyBorder="1" applyAlignment="1">
      <alignment horizontal="left" vertical="center"/>
    </xf>
    <xf numFmtId="0" fontId="10" fillId="24" borderId="20" xfId="203" applyFont="1" applyFill="1" applyBorder="1" applyAlignment="1">
      <alignment horizontal="left" vertical="center"/>
    </xf>
    <xf numFmtId="3" fontId="64" fillId="30" borderId="21" xfId="197" applyNumberFormat="1" applyFont="1" applyFill="1" applyBorder="1" applyAlignment="1">
      <alignment horizontal="right" vertical="center"/>
    </xf>
    <xf numFmtId="3" fontId="81" fillId="30" borderId="25" xfId="197" applyNumberFormat="1" applyFont="1" applyFill="1" applyBorder="1" applyAlignment="1">
      <alignment horizontal="right" vertical="center"/>
    </xf>
    <xf numFmtId="169" fontId="67" fillId="24" borderId="27" xfId="204" applyNumberFormat="1" applyFont="1" applyFill="1" applyBorder="1" applyAlignment="1">
      <alignment horizontal="center" vertical="center"/>
    </xf>
    <xf numFmtId="169" fontId="67" fillId="30" borderId="25" xfId="204" applyNumberFormat="1" applyFont="1" applyFill="1" applyBorder="1" applyAlignment="1">
      <alignment horizontal="center" vertical="center"/>
    </xf>
    <xf numFmtId="169" fontId="81" fillId="30" borderId="25" xfId="204" applyNumberFormat="1" applyFont="1" applyFill="1" applyBorder="1" applyAlignment="1">
      <alignment horizontal="center" vertical="center" wrapText="1"/>
    </xf>
    <xf numFmtId="169" fontId="81" fillId="24" borderId="25" xfId="204" applyNumberFormat="1" applyFont="1" applyFill="1" applyBorder="1" applyAlignment="1">
      <alignment horizontal="center" vertical="center" wrapText="1"/>
    </xf>
    <xf numFmtId="49" fontId="75" fillId="24" borderId="25" xfId="196" applyNumberFormat="1" applyFont="1" applyFill="1" applyBorder="1" applyAlignment="1">
      <alignment horizontal="center" vertical="center"/>
    </xf>
    <xf numFmtId="0" fontId="82" fillId="0" borderId="0" xfId="0" applyFont="1" applyAlignment="1">
      <alignment vertical="center"/>
    </xf>
    <xf numFmtId="0" fontId="64" fillId="24" borderId="3" xfId="193" applyFont="1" applyFill="1" applyBorder="1" applyAlignment="1">
      <alignment horizontal="center" vertical="center"/>
    </xf>
    <xf numFmtId="0" fontId="104" fillId="30" borderId="0" xfId="0" applyFont="1" applyFill="1"/>
    <xf numFmtId="0" fontId="79" fillId="30" borderId="0" xfId="0" applyFont="1" applyFill="1" applyAlignment="1">
      <alignment vertical="center"/>
    </xf>
    <xf numFmtId="0" fontId="72" fillId="30" borderId="0" xfId="0" applyFont="1" applyFill="1"/>
    <xf numFmtId="3" fontId="63" fillId="0" borderId="22" xfId="197" applyNumberFormat="1" applyFont="1" applyFill="1" applyBorder="1" applyAlignment="1">
      <alignment horizontal="right" vertical="center"/>
    </xf>
    <xf numFmtId="3" fontId="63" fillId="30" borderId="23" xfId="197" applyNumberFormat="1" applyFont="1" applyFill="1" applyBorder="1" applyAlignment="1">
      <alignment horizontal="right" vertical="center"/>
    </xf>
    <xf numFmtId="3" fontId="63" fillId="30" borderId="28" xfId="197" applyNumberFormat="1" applyFont="1" applyFill="1" applyBorder="1" applyAlignment="1">
      <alignment horizontal="right" vertical="center"/>
    </xf>
    <xf numFmtId="169" fontId="67" fillId="24" borderId="17" xfId="194" applyNumberFormat="1" applyFont="1" applyFill="1" applyBorder="1" applyAlignment="1">
      <alignment horizontal="center" vertical="center"/>
    </xf>
    <xf numFmtId="0" fontId="64" fillId="24" borderId="26" xfId="193" applyFont="1" applyFill="1" applyBorder="1" applyAlignment="1">
      <alignment horizontal="center" vertical="center"/>
    </xf>
    <xf numFmtId="0" fontId="64" fillId="24" borderId="29" xfId="193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0" fontId="64" fillId="24" borderId="18" xfId="193" applyFont="1" applyFill="1" applyBorder="1" applyAlignment="1">
      <alignment horizontal="center" vertical="center"/>
    </xf>
    <xf numFmtId="0" fontId="81" fillId="30" borderId="0" xfId="221" applyFont="1" applyFill="1" applyBorder="1" applyAlignment="1">
      <alignment horizontal="center" vertical="center" wrapText="1"/>
    </xf>
    <xf numFmtId="3" fontId="67" fillId="30" borderId="16" xfId="197" applyNumberFormat="1" applyFont="1" applyFill="1" applyBorder="1" applyAlignment="1">
      <alignment horizontal="right" vertical="center"/>
    </xf>
    <xf numFmtId="3" fontId="67" fillId="30" borderId="22" xfId="197" applyNumberFormat="1" applyFont="1" applyFill="1" applyBorder="1" applyAlignment="1">
      <alignment horizontal="right" vertical="center"/>
    </xf>
    <xf numFmtId="169" fontId="67" fillId="30" borderId="16" xfId="197" applyNumberFormat="1" applyFont="1" applyFill="1" applyBorder="1" applyAlignment="1">
      <alignment horizontal="center" vertical="center"/>
    </xf>
    <xf numFmtId="169" fontId="67" fillId="30" borderId="22" xfId="197" applyNumberFormat="1" applyFont="1" applyFill="1" applyBorder="1" applyAlignment="1">
      <alignment horizontal="center" vertical="center"/>
    </xf>
    <xf numFmtId="0" fontId="70" fillId="24" borderId="0" xfId="203" applyFont="1" applyFill="1" applyBorder="1"/>
    <xf numFmtId="0" fontId="64" fillId="24" borderId="0" xfId="193" applyFont="1" applyFill="1" applyBorder="1" applyAlignment="1">
      <alignment horizontal="right"/>
    </xf>
    <xf numFmtId="0" fontId="10" fillId="24" borderId="0" xfId="203" applyFont="1" applyFill="1" applyBorder="1"/>
    <xf numFmtId="3" fontId="81" fillId="30" borderId="18" xfId="197" applyNumberFormat="1" applyFont="1" applyFill="1" applyBorder="1" applyAlignment="1">
      <alignment horizontal="right" vertical="center"/>
    </xf>
    <xf numFmtId="0" fontId="64" fillId="24" borderId="24" xfId="193" applyFont="1" applyFill="1" applyBorder="1" applyAlignment="1">
      <alignment horizontal="center" vertical="center"/>
    </xf>
    <xf numFmtId="3" fontId="75" fillId="30" borderId="28" xfId="197" applyNumberFormat="1" applyFont="1" applyFill="1" applyBorder="1" applyAlignment="1">
      <alignment horizontal="right" vertical="center"/>
    </xf>
    <xf numFmtId="3" fontId="81" fillId="30" borderId="28" xfId="197" applyNumberFormat="1" applyFont="1" applyFill="1" applyBorder="1" applyAlignment="1">
      <alignment horizontal="right" vertical="center"/>
    </xf>
    <xf numFmtId="3" fontId="81" fillId="30" borderId="29" xfId="197" applyNumberFormat="1" applyFont="1" applyFill="1" applyBorder="1" applyAlignment="1">
      <alignment horizontal="right" vertical="center"/>
    </xf>
    <xf numFmtId="0" fontId="81" fillId="30" borderId="24" xfId="221" applyFont="1" applyFill="1" applyBorder="1" applyAlignment="1">
      <alignment horizontal="center" vertical="center" wrapText="1"/>
    </xf>
    <xf numFmtId="169" fontId="81" fillId="24" borderId="23" xfId="192" applyNumberFormat="1" applyFont="1" applyFill="1" applyBorder="1" applyAlignment="1">
      <alignment vertical="center"/>
    </xf>
    <xf numFmtId="169" fontId="81" fillId="24" borderId="28" xfId="192" applyNumberFormat="1" applyFont="1" applyFill="1" applyBorder="1" applyAlignment="1">
      <alignment vertical="center"/>
    </xf>
    <xf numFmtId="169" fontId="81" fillId="24" borderId="29" xfId="192" applyNumberFormat="1" applyFont="1" applyFill="1" applyBorder="1" applyAlignment="1">
      <alignment vertical="center"/>
    </xf>
    <xf numFmtId="3" fontId="64" fillId="24" borderId="25" xfId="197" applyNumberFormat="1" applyFont="1" applyFill="1" applyBorder="1" applyAlignment="1">
      <alignment horizontal="right" vertical="center"/>
    </xf>
    <xf numFmtId="1" fontId="67" fillId="24" borderId="25" xfId="205" applyNumberFormat="1" applyFont="1" applyFill="1" applyBorder="1" applyAlignment="1">
      <alignment horizontal="right" vertical="center"/>
    </xf>
    <xf numFmtId="3" fontId="67" fillId="24" borderId="25" xfId="197" applyNumberFormat="1" applyFont="1" applyFill="1" applyBorder="1" applyAlignment="1">
      <alignment horizontal="right" vertical="center"/>
    </xf>
    <xf numFmtId="1" fontId="64" fillId="24" borderId="25" xfId="205" applyNumberFormat="1" applyFont="1" applyFill="1" applyBorder="1" applyAlignment="1">
      <alignment horizontal="right" vertical="center"/>
    </xf>
    <xf numFmtId="3" fontId="67" fillId="24" borderId="27" xfId="197" applyNumberFormat="1" applyFont="1" applyFill="1" applyBorder="1" applyAlignment="1">
      <alignment horizontal="right" vertical="center"/>
    </xf>
    <xf numFmtId="3" fontId="64" fillId="30" borderId="0" xfId="197" applyNumberFormat="1" applyFont="1" applyFill="1"/>
    <xf numFmtId="0" fontId="6" fillId="0" borderId="0" xfId="0" applyFont="1" applyAlignment="1">
      <alignment vertical="center"/>
    </xf>
    <xf numFmtId="169" fontId="67" fillId="24" borderId="23" xfId="204" applyNumberFormat="1" applyFont="1" applyFill="1" applyBorder="1" applyAlignment="1">
      <alignment horizontal="center" vertical="center"/>
    </xf>
    <xf numFmtId="169" fontId="67" fillId="24" borderId="28" xfId="204" applyNumberFormat="1" applyFont="1" applyFill="1" applyBorder="1" applyAlignment="1">
      <alignment horizontal="center" vertical="center"/>
    </xf>
    <xf numFmtId="169" fontId="67" fillId="24" borderId="29" xfId="204" applyNumberFormat="1" applyFont="1" applyFill="1" applyBorder="1" applyAlignment="1">
      <alignment horizontal="center" vertical="center"/>
    </xf>
    <xf numFmtId="169" fontId="67" fillId="30" borderId="0" xfId="204" applyNumberFormat="1" applyFont="1" applyFill="1" applyBorder="1" applyAlignment="1">
      <alignment horizontal="center" vertical="center" wrapText="1"/>
    </xf>
    <xf numFmtId="1" fontId="67" fillId="30" borderId="19" xfId="194" applyNumberFormat="1" applyFont="1" applyFill="1" applyBorder="1" applyAlignment="1">
      <alignment horizontal="right" vertical="center"/>
    </xf>
    <xf numFmtId="1" fontId="67" fillId="30" borderId="17" xfId="194" applyNumberFormat="1" applyFont="1" applyFill="1" applyBorder="1" applyAlignment="1">
      <alignment horizontal="right" vertical="center"/>
    </xf>
    <xf numFmtId="1" fontId="67" fillId="24" borderId="18" xfId="194" applyNumberFormat="1" applyFont="1" applyFill="1" applyBorder="1" applyAlignment="1">
      <alignment horizontal="right" vertical="center"/>
    </xf>
    <xf numFmtId="0" fontId="64" fillId="24" borderId="19" xfId="193" applyFont="1" applyFill="1" applyBorder="1" applyAlignment="1">
      <alignment horizontal="center" vertical="center"/>
    </xf>
    <xf numFmtId="0" fontId="64" fillId="24" borderId="18" xfId="193" applyFont="1" applyFill="1" applyBorder="1" applyAlignment="1">
      <alignment horizontal="center" vertical="center"/>
    </xf>
    <xf numFmtId="0" fontId="67" fillId="24" borderId="19" xfId="197" applyFont="1" applyFill="1" applyBorder="1" applyAlignment="1">
      <alignment horizontal="center" vertical="center"/>
    </xf>
    <xf numFmtId="0" fontId="67" fillId="24" borderId="17" xfId="197" applyFont="1" applyFill="1" applyBorder="1" applyAlignment="1">
      <alignment horizontal="center" vertical="center"/>
    </xf>
    <xf numFmtId="0" fontId="67" fillId="24" borderId="18" xfId="197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49" fontId="75" fillId="24" borderId="24" xfId="196" applyNumberFormat="1" applyFont="1" applyFill="1" applyBorder="1" applyAlignment="1">
      <alignment horizontal="center" vertical="center"/>
    </xf>
    <xf numFmtId="0" fontId="64" fillId="24" borderId="17" xfId="193" applyFont="1" applyFill="1" applyBorder="1" applyAlignment="1">
      <alignment horizontal="center" vertical="center"/>
    </xf>
    <xf numFmtId="0" fontId="64" fillId="30" borderId="19" xfId="193" applyFont="1" applyFill="1" applyBorder="1" applyAlignment="1">
      <alignment horizontal="center" vertical="center"/>
    </xf>
    <xf numFmtId="0" fontId="64" fillId="30" borderId="17" xfId="193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70" fillId="24" borderId="20" xfId="203" applyFont="1" applyFill="1" applyBorder="1" applyAlignment="1">
      <alignment horizontal="center" vertical="center"/>
    </xf>
    <xf numFmtId="0" fontId="70" fillId="24" borderId="26" xfId="203" applyFont="1" applyFill="1" applyBorder="1" applyAlignment="1">
      <alignment horizontal="center" vertical="center"/>
    </xf>
    <xf numFmtId="0" fontId="74" fillId="24" borderId="20" xfId="79" applyFont="1" applyFill="1" applyBorder="1" applyAlignment="1">
      <alignment horizontal="center" vertical="center" wrapText="1"/>
    </xf>
    <xf numFmtId="0" fontId="74" fillId="24" borderId="26" xfId="79" applyFont="1" applyFill="1" applyBorder="1" applyAlignment="1">
      <alignment horizontal="center" vertical="center" wrapText="1"/>
    </xf>
    <xf numFmtId="0" fontId="74" fillId="24" borderId="20" xfId="203" applyFont="1" applyFill="1" applyBorder="1" applyAlignment="1">
      <alignment horizontal="center" vertical="center"/>
    </xf>
    <xf numFmtId="0" fontId="74" fillId="24" borderId="26" xfId="203" applyFont="1" applyFill="1" applyBorder="1" applyAlignment="1">
      <alignment horizontal="center" vertical="center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3" applyFont="1" applyFill="1" applyBorder="1" applyAlignment="1">
      <alignment horizontal="center" vertical="center"/>
    </xf>
    <xf numFmtId="0" fontId="54" fillId="24" borderId="26" xfId="203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3" applyFont="1" applyFill="1" applyBorder="1" applyAlignment="1">
      <alignment horizontal="center" vertical="center"/>
    </xf>
    <xf numFmtId="0" fontId="41" fillId="24" borderId="26" xfId="203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49" fontId="75" fillId="24" borderId="28" xfId="196" applyNumberFormat="1" applyFont="1" applyFill="1" applyBorder="1" applyAlignment="1">
      <alignment horizontal="center" vertical="center"/>
    </xf>
    <xf numFmtId="0" fontId="67" fillId="24" borderId="19" xfId="193" applyFont="1" applyFill="1" applyBorder="1" applyAlignment="1">
      <alignment horizontal="center" vertical="center"/>
    </xf>
    <xf numFmtId="0" fontId="67" fillId="24" borderId="17" xfId="193" applyFont="1" applyFill="1" applyBorder="1" applyAlignment="1">
      <alignment horizontal="center" vertical="center"/>
    </xf>
    <xf numFmtId="0" fontId="67" fillId="24" borderId="18" xfId="193" applyFont="1" applyFill="1" applyBorder="1" applyAlignment="1">
      <alignment horizontal="center" vertical="center"/>
    </xf>
    <xf numFmtId="0" fontId="64" fillId="24" borderId="20" xfId="193" applyFont="1" applyFill="1" applyBorder="1" applyAlignment="1">
      <alignment horizontal="center" vertical="center"/>
    </xf>
    <xf numFmtId="0" fontId="64" fillId="24" borderId="26" xfId="193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7" xfId="193" applyFont="1" applyFill="1" applyBorder="1" applyAlignment="1">
      <alignment horizontal="center" vertical="center"/>
    </xf>
    <xf numFmtId="0" fontId="93" fillId="30" borderId="0" xfId="0" applyFont="1" applyFill="1" applyBorder="1" applyAlignment="1">
      <alignment horizontal="left" wrapText="1"/>
    </xf>
    <xf numFmtId="0" fontId="92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4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4" xfId="190" applyFont="1" applyFill="1" applyBorder="1" applyAlignment="1">
      <alignment horizontal="center" vertical="center"/>
    </xf>
    <xf numFmtId="0" fontId="74" fillId="24" borderId="20" xfId="192" applyFont="1" applyFill="1" applyBorder="1" applyAlignment="1">
      <alignment horizontal="center" vertical="center" wrapText="1"/>
    </xf>
    <xf numFmtId="0" fontId="76" fillId="24" borderId="26" xfId="0" applyFont="1" applyFill="1" applyBorder="1" applyAlignment="1">
      <alignment wrapText="1"/>
    </xf>
    <xf numFmtId="0" fontId="74" fillId="24" borderId="20" xfId="190" applyFont="1" applyFill="1" applyBorder="1" applyAlignment="1">
      <alignment horizontal="center" vertical="center"/>
    </xf>
    <xf numFmtId="0" fontId="74" fillId="24" borderId="26" xfId="190" applyFont="1" applyFill="1" applyBorder="1" applyAlignment="1">
      <alignment horizontal="center" vertical="center"/>
    </xf>
    <xf numFmtId="0" fontId="74" fillId="24" borderId="3" xfId="186" applyFont="1" applyFill="1" applyBorder="1" applyAlignment="1">
      <alignment horizontal="center" vertical="center"/>
    </xf>
    <xf numFmtId="0" fontId="74" fillId="24" borderId="3" xfId="117" applyFont="1" applyFill="1" applyBorder="1" applyAlignment="1">
      <alignment horizontal="center" vertical="center"/>
    </xf>
    <xf numFmtId="0" fontId="67" fillId="24" borderId="19" xfId="192" applyFont="1" applyFill="1" applyBorder="1" applyAlignment="1">
      <alignment horizontal="center" vertical="center"/>
    </xf>
    <xf numFmtId="0" fontId="67" fillId="24" borderId="17" xfId="192" applyFont="1" applyFill="1" applyBorder="1" applyAlignment="1">
      <alignment horizontal="center" vertical="center"/>
    </xf>
    <xf numFmtId="0" fontId="67" fillId="24" borderId="18" xfId="192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wrapText="1"/>
    </xf>
    <xf numFmtId="0" fontId="64" fillId="24" borderId="26" xfId="190" applyFont="1" applyFill="1" applyBorder="1" applyAlignment="1">
      <alignment horizontal="center" vertical="center"/>
    </xf>
    <xf numFmtId="0" fontId="76" fillId="24" borderId="24" xfId="0" applyFont="1" applyFill="1" applyBorder="1" applyAlignment="1">
      <alignment wrapText="1"/>
    </xf>
    <xf numFmtId="0" fontId="74" fillId="24" borderId="24" xfId="190" applyFont="1" applyFill="1" applyBorder="1" applyAlignment="1">
      <alignment horizontal="center" vertical="center"/>
    </xf>
    <xf numFmtId="0" fontId="74" fillId="24" borderId="20" xfId="117" applyFont="1" applyFill="1" applyBorder="1" applyAlignment="1">
      <alignment horizontal="center" vertical="center"/>
    </xf>
  </cellXfs>
  <cellStyles count="22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20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6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221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Т_С кв. І" xfId="201"/>
    <cellStyle name="Обычный_Таб ек кв." xfId="202"/>
    <cellStyle name="Обычный_Таб_ГС 5 -е  4 кв 2014 OK " xfId="203"/>
    <cellStyle name="Обычный_ТС_Екв." xfId="204"/>
    <cellStyle name="Обычный_ТС_Ікв." xfId="205"/>
    <cellStyle name="Підсумок" xfId="108" builtinId="25" customBuiltin="1"/>
    <cellStyle name="Поганий" xfId="206" builtinId="27" customBuiltin="1"/>
    <cellStyle name="Примітка" xfId="208" builtinId="10" customBuiltin="1"/>
    <cellStyle name="Процентный 2 2" xfId="209"/>
    <cellStyle name="Процентный 2 3" xfId="210"/>
    <cellStyle name="Процентный 2 4" xfId="211"/>
    <cellStyle name="Процентный 2 5" xfId="212"/>
    <cellStyle name="Процентный 2 6" xfId="213"/>
    <cellStyle name="Процентный 2 7" xfId="214"/>
    <cellStyle name="Процентный 3" xfId="215"/>
    <cellStyle name="Результат" xfId="101" builtinId="21" customBuiltin="1"/>
    <cellStyle name="Стиль 1" xfId="217"/>
    <cellStyle name="Текст попередження" xfId="218" builtinId="11" customBuiltin="1"/>
    <cellStyle name="Текст пояснення" xfId="207" builtinId="53" customBuiltin="1"/>
    <cellStyle name="Финансовый 2" xfId="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20507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20507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20507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20507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20507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20507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20507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20507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20507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20507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85725</xdr:colOff>
      <xdr:row>38</xdr:row>
      <xdr:rowOff>77512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85725</xdr:colOff>
      <xdr:row>38</xdr:row>
      <xdr:rowOff>77512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85725</xdr:colOff>
      <xdr:row>38</xdr:row>
      <xdr:rowOff>77512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85725</xdr:colOff>
      <xdr:row>38</xdr:row>
      <xdr:rowOff>77512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85725</xdr:colOff>
      <xdr:row>38</xdr:row>
      <xdr:rowOff>77512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85725</xdr:colOff>
      <xdr:row>38</xdr:row>
      <xdr:rowOff>77512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85725</xdr:colOff>
      <xdr:row>38</xdr:row>
      <xdr:rowOff>77512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85725</xdr:colOff>
      <xdr:row>38</xdr:row>
      <xdr:rowOff>77512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85725</xdr:colOff>
      <xdr:row>38</xdr:row>
      <xdr:rowOff>77512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85725</xdr:colOff>
      <xdr:row>38</xdr:row>
      <xdr:rowOff>77512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26221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26221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26221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26221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26221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26221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26221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26221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26221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26221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42</xdr:col>
      <xdr:colOff>83820</xdr:colOff>
      <xdr:row>37</xdr:row>
      <xdr:rowOff>38487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42</xdr:col>
      <xdr:colOff>83820</xdr:colOff>
      <xdr:row>37</xdr:row>
      <xdr:rowOff>38487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42</xdr:col>
      <xdr:colOff>83820</xdr:colOff>
      <xdr:row>37</xdr:row>
      <xdr:rowOff>38487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42</xdr:col>
      <xdr:colOff>83820</xdr:colOff>
      <xdr:row>37</xdr:row>
      <xdr:rowOff>38487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42</xdr:col>
      <xdr:colOff>83820</xdr:colOff>
      <xdr:row>37</xdr:row>
      <xdr:rowOff>38487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42</xdr:col>
      <xdr:colOff>83820</xdr:colOff>
      <xdr:row>37</xdr:row>
      <xdr:rowOff>38487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42</xdr:col>
      <xdr:colOff>83820</xdr:colOff>
      <xdr:row>37</xdr:row>
      <xdr:rowOff>38487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42</xdr:col>
      <xdr:colOff>83820</xdr:colOff>
      <xdr:row>37</xdr:row>
      <xdr:rowOff>38487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42</xdr:col>
      <xdr:colOff>83820</xdr:colOff>
      <xdr:row>37</xdr:row>
      <xdr:rowOff>38487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42</xdr:col>
      <xdr:colOff>83820</xdr:colOff>
      <xdr:row>37</xdr:row>
      <xdr:rowOff>38487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42</xdr:col>
      <xdr:colOff>83820</xdr:colOff>
      <xdr:row>38</xdr:row>
      <xdr:rowOff>83824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44912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44912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44912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44912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44912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44912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44912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44912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44912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85725</xdr:colOff>
      <xdr:row>40</xdr:row>
      <xdr:rowOff>44912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50626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50626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50626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50626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50626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50626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50626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50626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50626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42</xdr:col>
      <xdr:colOff>83820</xdr:colOff>
      <xdr:row>40</xdr:row>
      <xdr:rowOff>50626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62"/>
  <sheetViews>
    <sheetView tabSelected="1" zoomScale="70" zoomScaleNormal="70" workbookViewId="0">
      <selection activeCell="L20" sqref="L20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252">
        <v>2</v>
      </c>
      <c r="B1" s="96" t="str">
        <f>IF('1'!$A$1=1,"1 Зовнішньоторговельні відносини України з країнами ЄС","1 Ukraine's External Trade with EU Countries")</f>
        <v>1 Ukraine's External Trade with EU Countries</v>
      </c>
      <c r="C1" s="96"/>
      <c r="D1" s="96"/>
      <c r="E1" s="96"/>
    </row>
    <row r="2" spans="1:36" s="98" customFormat="1" ht="13.2">
      <c r="A2" s="252"/>
      <c r="B2" s="97" t="str">
        <f>IF('1'!$A$1=1,"1.1 Динаміка експорту товарів за країнами ЄС","1.1 Dynamics of Goods Exports by EU country")</f>
        <v>1.1 Dynamics of Goods Exports by EU country</v>
      </c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</row>
    <row r="3" spans="1:36" s="98" customFormat="1" ht="13.2">
      <c r="A3" s="254" t="s">
        <v>74</v>
      </c>
      <c r="B3" s="97" t="str">
        <f>IF('1'!$A$1=1,"1.2 Динаміка імпорту товарів за країнами ЄС","1.2 Dynamics of Goods Imports by EU country")</f>
        <v>1.2 Dynamics of Goods Imports by EU country</v>
      </c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</row>
    <row r="4" spans="1:36" s="98" customFormat="1" ht="13.2">
      <c r="A4" s="255" t="s">
        <v>75</v>
      </c>
      <c r="B4" s="97" t="str">
        <f>IF('1'!$A$1=1,"1.3 Динаміка товарної структури експорту в країни ЄС","1.3 Dynamics of the Commodity Composition of Exports to EU countries")</f>
        <v>1.3 Dynamics of the Commodity Composition of Exports to EU countries</v>
      </c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</row>
    <row r="5" spans="1:36" s="179" customFormat="1" ht="13.2">
      <c r="A5" s="252"/>
      <c r="B5" s="99" t="str">
        <f>IF('1'!$A$1=1,"1.4 Динаміка товарної структури імпорту з країн ЄС","1.4 Dynamics of the Commodity Composition of Imports from EU countries")</f>
        <v>1.4 Dynamics of the Commodity Composition of Imports from EU countries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22"/>
      <c r="AB5" s="256"/>
      <c r="AC5" s="256"/>
      <c r="AD5" s="256"/>
      <c r="AE5" s="256"/>
      <c r="AF5" s="256"/>
      <c r="AG5" s="256"/>
      <c r="AH5" s="256"/>
      <c r="AI5" s="256"/>
      <c r="AJ5" s="100"/>
    </row>
    <row r="6" spans="1:36" ht="13.2">
      <c r="A6" s="252"/>
    </row>
    <row r="7" spans="1:36" ht="13.2">
      <c r="A7" s="252"/>
    </row>
    <row r="8" spans="1:36" ht="13.2">
      <c r="A8" s="252"/>
    </row>
    <row r="9" spans="1:36" ht="13.2">
      <c r="A9" s="252"/>
    </row>
    <row r="10" spans="1:36" ht="13.2">
      <c r="A10" s="252"/>
    </row>
    <row r="11" spans="1:36" ht="13.2">
      <c r="A11" s="252"/>
    </row>
    <row r="12" spans="1:36" ht="13.2">
      <c r="A12" s="252"/>
    </row>
    <row r="13" spans="1:36" ht="13.2">
      <c r="A13" s="252"/>
    </row>
    <row r="14" spans="1:36" ht="13.2">
      <c r="A14" s="252"/>
    </row>
    <row r="15" spans="1:36" s="92" customFormat="1">
      <c r="A15" s="91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</row>
    <row r="19" spans="2:11">
      <c r="B19" s="612" t="str">
        <f>IF('1'!$A$1=1,B55,B56)</f>
        <v>Last updated on: 30.09.2024</v>
      </c>
      <c r="C19" s="92"/>
    </row>
    <row r="27" spans="2:11">
      <c r="K27" s="94" t="s">
        <v>184</v>
      </c>
    </row>
    <row r="55" spans="1:2" s="616" customFormat="1">
      <c r="A55" s="614"/>
      <c r="B55" s="615" t="s">
        <v>358</v>
      </c>
    </row>
    <row r="56" spans="1:2" s="616" customFormat="1">
      <c r="A56" s="614"/>
      <c r="B56" s="615" t="s">
        <v>359</v>
      </c>
    </row>
    <row r="57" spans="1:2" s="95" customFormat="1">
      <c r="A57" s="93"/>
    </row>
    <row r="58" spans="1:2" s="95" customFormat="1">
      <c r="A58" s="93"/>
    </row>
    <row r="59" spans="1:2" s="95" customFormat="1">
      <c r="A59" s="93"/>
    </row>
    <row r="60" spans="1:2" s="95" customFormat="1">
      <c r="A60" s="93"/>
    </row>
    <row r="61" spans="1:2" s="95" customFormat="1">
      <c r="A61" s="93"/>
    </row>
    <row r="62" spans="1:2" s="95" customFormat="1">
      <c r="A62" s="93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F67"/>
  <sheetViews>
    <sheetView zoomScale="59" zoomScaleNormal="59" workbookViewId="0">
      <selection activeCell="L20" sqref="L20"/>
    </sheetView>
  </sheetViews>
  <sheetFormatPr defaultColWidth="8" defaultRowHeight="13.2" outlineLevelCol="2"/>
  <cols>
    <col min="1" max="1" width="7.5546875" style="105" customWidth="1"/>
    <col min="2" max="2" width="33.21875" style="105" customWidth="1"/>
    <col min="3" max="3" width="5" style="105" hidden="1" customWidth="1" outlineLevel="2"/>
    <col min="4" max="4" width="13.6640625" style="105" hidden="1" customWidth="1" outlineLevel="2"/>
    <col min="5" max="5" width="12.44140625" style="105" hidden="1" customWidth="1" outlineLevel="2"/>
    <col min="6" max="6" width="29" style="105" hidden="1" customWidth="1" outlineLevel="2"/>
    <col min="7" max="7" width="6" style="105" hidden="1" customWidth="1" outlineLevel="1" collapsed="1"/>
    <col min="8" max="18" width="5.6640625" style="105" hidden="1" customWidth="1" outlineLevel="1"/>
    <col min="19" max="19" width="6.5546875" style="111" hidden="1" customWidth="1" outlineLevel="1"/>
    <col min="20" max="25" width="5.6640625" style="111" hidden="1" customWidth="1" outlineLevel="1"/>
    <col min="26" max="30" width="5.6640625" style="105" hidden="1" customWidth="1" outlineLevel="1"/>
    <col min="31" max="31" width="6.88671875" style="105" hidden="1" customWidth="1" outlineLevel="1"/>
    <col min="32" max="34" width="6.88671875" style="105" hidden="1" customWidth="1" outlineLevel="1" collapsed="1"/>
    <col min="35" max="42" width="6.88671875" style="105" hidden="1" customWidth="1" outlineLevel="1"/>
    <col min="43" max="43" width="8.77734375" style="105" customWidth="1" collapsed="1"/>
    <col min="44" max="65" width="8.77734375" style="105" customWidth="1"/>
    <col min="66" max="66" width="10.21875" style="105" customWidth="1"/>
    <col min="67" max="70" width="8.109375" style="105" hidden="1" customWidth="1"/>
    <col min="71" max="71" width="8.5546875" style="105" hidden="1" customWidth="1"/>
    <col min="72" max="75" width="8.33203125" style="105" hidden="1" customWidth="1"/>
    <col min="76" max="76" width="7.33203125" style="105" hidden="1" customWidth="1" outlineLevel="1"/>
    <col min="77" max="77" width="9.109375" style="105" hidden="1" customWidth="1" outlineLevel="1"/>
    <col min="78" max="78" width="9.6640625" style="105" hidden="1" customWidth="1" outlineLevel="1"/>
    <col min="79" max="83" width="7.33203125" style="105" hidden="1" customWidth="1" outlineLevel="1"/>
    <col min="84" max="84" width="6.6640625" style="105" hidden="1" customWidth="1" outlineLevel="1"/>
    <col min="85" max="85" width="8.6640625" style="105" hidden="1" customWidth="1" outlineLevel="1"/>
    <col min="86" max="86" width="6.33203125" style="105" hidden="1" customWidth="1" outlineLevel="1"/>
    <col min="87" max="87" width="6.6640625" style="105" hidden="1" customWidth="1" outlineLevel="1"/>
    <col min="88" max="88" width="7.6640625" style="105" hidden="1" customWidth="1" outlineLevel="1"/>
    <col min="89" max="89" width="6.6640625" style="113" hidden="1" customWidth="1" outlineLevel="1"/>
    <col min="90" max="90" width="9.109375" style="105" hidden="1" customWidth="1" outlineLevel="1"/>
    <col min="91" max="92" width="6.6640625" style="105" hidden="1" customWidth="1" outlineLevel="1"/>
    <col min="93" max="93" width="6.44140625" style="105" hidden="1" customWidth="1" outlineLevel="1"/>
    <col min="94" max="97" width="8" style="105" hidden="1" customWidth="1" outlineLevel="1"/>
    <col min="98" max="98" width="9.33203125" style="105" hidden="1" customWidth="1" outlineLevel="1"/>
    <col min="99" max="99" width="9.109375" style="105" hidden="1" customWidth="1" outlineLevel="1"/>
    <col min="100" max="107" width="8.77734375" style="105" hidden="1" customWidth="1" outlineLevel="1"/>
    <col min="108" max="108" width="8.77734375" style="105" customWidth="1" collapsed="1"/>
    <col min="109" max="111" width="8.77734375" style="105" customWidth="1"/>
    <col min="112" max="116" width="9.77734375" style="105" customWidth="1"/>
    <col min="117" max="117" width="9.6640625" style="266" customWidth="1"/>
    <col min="118" max="118" width="9.88671875" style="266" customWidth="1"/>
    <col min="119" max="145" width="9.6640625" style="266" customWidth="1"/>
    <col min="146" max="147" width="9.6640625" style="350" customWidth="1"/>
    <col min="148" max="148" width="9.88671875" style="350" customWidth="1"/>
    <col min="149" max="264" width="8" style="265" customWidth="1"/>
    <col min="265" max="280" width="8" style="115" customWidth="1"/>
    <col min="281" max="281" width="13.33203125" style="115" customWidth="1"/>
    <col min="282" max="283" width="8" style="115" customWidth="1"/>
    <col min="284" max="284" width="9.6640625" style="115" customWidth="1"/>
    <col min="285" max="286" width="8" style="115"/>
    <col min="287" max="287" width="12.33203125" style="115" customWidth="1"/>
    <col min="288" max="292" width="8" style="115"/>
    <col min="293" max="16384" width="8" style="105"/>
  </cols>
  <sheetData>
    <row r="1" spans="1:292" s="102" customFormat="1">
      <c r="A1" s="101" t="str">
        <f>IF('1'!A1=1,"до змісту","to title")</f>
        <v>to title</v>
      </c>
      <c r="S1" s="103"/>
      <c r="T1" s="103"/>
      <c r="U1" s="103"/>
      <c r="V1" s="103"/>
      <c r="W1" s="103"/>
      <c r="X1" s="103"/>
      <c r="Y1" s="103"/>
      <c r="AI1" s="104"/>
      <c r="AJ1" s="104"/>
      <c r="AK1" s="104"/>
      <c r="AM1" s="251"/>
      <c r="AV1" s="251"/>
      <c r="AY1" s="251"/>
      <c r="BH1" s="103"/>
      <c r="BI1" s="103"/>
      <c r="BJ1" s="103"/>
      <c r="BK1" s="103"/>
      <c r="BL1" s="103"/>
      <c r="BX1" s="161"/>
      <c r="BY1" s="161"/>
      <c r="CK1" s="106"/>
      <c r="DA1" s="188"/>
      <c r="DM1" s="486"/>
      <c r="DN1" s="486"/>
      <c r="DO1" s="486"/>
      <c r="DP1" s="486"/>
      <c r="DQ1" s="486"/>
      <c r="DR1" s="486"/>
      <c r="DS1" s="486"/>
      <c r="DT1" s="486"/>
      <c r="DU1" s="486"/>
      <c r="DV1" s="486"/>
      <c r="DW1" s="486"/>
      <c r="DX1" s="486"/>
      <c r="DY1" s="486"/>
      <c r="DZ1" s="486"/>
      <c r="EA1" s="486"/>
      <c r="EB1" s="486"/>
      <c r="EC1" s="486"/>
      <c r="ED1" s="486"/>
      <c r="EE1" s="486"/>
      <c r="EF1" s="486"/>
      <c r="EG1" s="486"/>
      <c r="EH1" s="486"/>
      <c r="EI1" s="486"/>
      <c r="EJ1" s="486"/>
      <c r="EK1" s="486"/>
      <c r="EL1" s="486"/>
      <c r="EM1" s="486"/>
      <c r="EN1" s="486"/>
      <c r="EO1" s="486"/>
      <c r="EP1" s="491"/>
      <c r="EQ1" s="491"/>
      <c r="ER1" s="491"/>
      <c r="ES1" s="539"/>
      <c r="ET1" s="539"/>
      <c r="EU1" s="539"/>
      <c r="EV1" s="539"/>
      <c r="EW1" s="539"/>
      <c r="EX1" s="539"/>
      <c r="EY1" s="539"/>
      <c r="EZ1" s="539"/>
      <c r="FA1" s="539"/>
      <c r="FB1" s="539"/>
      <c r="FC1" s="539"/>
      <c r="FD1" s="539"/>
      <c r="FE1" s="539"/>
      <c r="FF1" s="539"/>
      <c r="FG1" s="539"/>
      <c r="FH1" s="539"/>
      <c r="FI1" s="539"/>
      <c r="FJ1" s="539"/>
      <c r="FK1" s="539"/>
      <c r="FL1" s="539"/>
      <c r="FM1" s="539"/>
      <c r="FN1" s="539"/>
      <c r="FO1" s="539"/>
      <c r="FP1" s="539"/>
      <c r="FQ1" s="539"/>
      <c r="FR1" s="539"/>
      <c r="FS1" s="539"/>
      <c r="FT1" s="539"/>
      <c r="FU1" s="539"/>
      <c r="FV1" s="539"/>
      <c r="FW1" s="539"/>
      <c r="FX1" s="539"/>
      <c r="FY1" s="539"/>
      <c r="FZ1" s="539"/>
      <c r="GA1" s="539"/>
      <c r="GB1" s="539"/>
      <c r="GC1" s="539"/>
      <c r="GD1" s="539"/>
      <c r="GE1" s="539"/>
      <c r="GF1" s="539"/>
      <c r="GG1" s="539"/>
      <c r="GH1" s="539"/>
      <c r="GI1" s="539"/>
      <c r="GJ1" s="539"/>
      <c r="GK1" s="539"/>
      <c r="GL1" s="539"/>
      <c r="GM1" s="539"/>
      <c r="GN1" s="539"/>
      <c r="GO1" s="539"/>
      <c r="GP1" s="539"/>
      <c r="GQ1" s="539"/>
      <c r="GR1" s="539"/>
      <c r="GS1" s="539"/>
      <c r="GT1" s="539"/>
      <c r="GU1" s="539"/>
      <c r="GV1" s="539"/>
      <c r="GW1" s="539"/>
      <c r="GX1" s="539"/>
      <c r="GY1" s="539"/>
      <c r="GZ1" s="539"/>
      <c r="HA1" s="539"/>
      <c r="HB1" s="539"/>
      <c r="HC1" s="539"/>
      <c r="HD1" s="539"/>
      <c r="HE1" s="539"/>
      <c r="HF1" s="539"/>
      <c r="HG1" s="539"/>
      <c r="HH1" s="539"/>
      <c r="HI1" s="539"/>
      <c r="HJ1" s="539"/>
      <c r="HK1" s="539"/>
      <c r="HL1" s="539"/>
      <c r="HM1" s="539"/>
      <c r="HN1" s="539"/>
      <c r="HO1" s="539"/>
      <c r="HP1" s="539"/>
      <c r="HQ1" s="539"/>
      <c r="HR1" s="539"/>
      <c r="HS1" s="539"/>
      <c r="HT1" s="539"/>
      <c r="HU1" s="539"/>
      <c r="HV1" s="539"/>
      <c r="HW1" s="539"/>
      <c r="HX1" s="539"/>
      <c r="HY1" s="539"/>
      <c r="HZ1" s="539"/>
      <c r="IA1" s="539"/>
      <c r="IB1" s="539"/>
      <c r="IC1" s="539"/>
      <c r="ID1" s="539"/>
      <c r="IE1" s="539"/>
      <c r="IF1" s="539"/>
      <c r="IG1" s="539"/>
      <c r="IH1" s="539"/>
      <c r="II1" s="539"/>
      <c r="IJ1" s="539"/>
      <c r="IK1" s="539"/>
      <c r="IL1" s="539"/>
      <c r="IM1" s="539"/>
      <c r="IN1" s="539"/>
      <c r="IO1" s="539"/>
      <c r="IP1" s="539"/>
      <c r="IQ1" s="539"/>
      <c r="IR1" s="539"/>
      <c r="IS1" s="539"/>
      <c r="IT1" s="539"/>
      <c r="IU1" s="539"/>
      <c r="IV1" s="539"/>
      <c r="IW1" s="539"/>
      <c r="IX1" s="539"/>
      <c r="IY1" s="539"/>
      <c r="IZ1" s="539"/>
      <c r="JA1" s="539"/>
      <c r="JB1" s="539"/>
      <c r="JC1" s="539"/>
      <c r="JD1" s="539"/>
      <c r="JE1" s="396"/>
      <c r="JF1" s="396"/>
      <c r="JG1" s="396"/>
      <c r="JH1" s="396"/>
      <c r="JI1" s="396"/>
      <c r="JJ1" s="396"/>
      <c r="JK1" s="396"/>
      <c r="JL1" s="396"/>
      <c r="JM1" s="396"/>
      <c r="JN1" s="396"/>
      <c r="JO1" s="396"/>
      <c r="JP1" s="396"/>
      <c r="JQ1" s="396"/>
      <c r="JR1" s="396"/>
      <c r="JS1" s="396"/>
      <c r="JT1" s="396"/>
      <c r="JU1" s="396"/>
      <c r="JV1" s="396"/>
      <c r="JW1" s="396"/>
      <c r="JX1" s="396"/>
      <c r="JY1" s="396"/>
      <c r="JZ1" s="396"/>
      <c r="KA1" s="396"/>
      <c r="KB1" s="396"/>
      <c r="KC1" s="396"/>
      <c r="KD1" s="396"/>
      <c r="KE1" s="396"/>
      <c r="KF1" s="396"/>
    </row>
    <row r="2" spans="1:292" s="98" customFormat="1" ht="15" customHeight="1">
      <c r="A2" s="98" t="str">
        <f>IF('1'!$A$1=1,"1.1 Динаміка експорту товарів за країнами ЄС*","1.1 Dynamics of Goods Exports by EU country*")</f>
        <v>1.1 Dynamics of Goods Exports by EU country*</v>
      </c>
      <c r="S2" s="162"/>
      <c r="T2" s="162"/>
      <c r="U2" s="162"/>
      <c r="V2" s="162"/>
      <c r="W2" s="162"/>
      <c r="X2" s="162"/>
      <c r="Y2" s="162"/>
      <c r="AU2" s="176"/>
      <c r="BC2" s="408"/>
      <c r="BD2" s="408"/>
      <c r="BE2" s="408"/>
      <c r="BF2" s="408"/>
      <c r="BG2" s="408"/>
      <c r="BH2" s="649"/>
      <c r="BI2" s="649"/>
      <c r="BJ2" s="649"/>
      <c r="BK2" s="649"/>
      <c r="BL2" s="649"/>
      <c r="BM2" s="408"/>
      <c r="BN2" s="408"/>
      <c r="BO2" s="408"/>
      <c r="BP2" s="408"/>
      <c r="BQ2" s="408"/>
      <c r="BR2" s="408"/>
      <c r="BY2" s="163"/>
      <c r="BZ2" s="164"/>
      <c r="CA2" s="164"/>
      <c r="CB2" s="164"/>
      <c r="CC2" s="164"/>
      <c r="CD2" s="164"/>
      <c r="CE2" s="164"/>
      <c r="CK2" s="165"/>
      <c r="DF2" s="251"/>
      <c r="DM2" s="487"/>
      <c r="DN2" s="487"/>
      <c r="DO2" s="487"/>
      <c r="DP2" s="487"/>
      <c r="DQ2" s="487"/>
      <c r="DR2" s="487"/>
      <c r="DS2" s="487"/>
      <c r="DT2" s="487"/>
      <c r="DU2" s="487"/>
      <c r="DV2" s="487"/>
      <c r="DW2" s="487"/>
      <c r="DX2" s="487"/>
      <c r="DY2" s="487"/>
      <c r="DZ2" s="487"/>
      <c r="EA2" s="487"/>
      <c r="EB2" s="487"/>
      <c r="EC2" s="487"/>
      <c r="ED2" s="487"/>
      <c r="EE2" s="487"/>
      <c r="EF2" s="487"/>
      <c r="EG2" s="487"/>
      <c r="EH2" s="487"/>
      <c r="EI2" s="487"/>
      <c r="EJ2" s="487"/>
      <c r="EK2" s="487"/>
      <c r="EL2" s="487"/>
      <c r="EM2" s="487"/>
      <c r="EN2" s="487"/>
      <c r="EO2" s="487"/>
      <c r="EP2" s="492"/>
      <c r="EQ2" s="492"/>
      <c r="ER2" s="492"/>
      <c r="ES2" s="540"/>
      <c r="ET2" s="540"/>
      <c r="EU2" s="540"/>
      <c r="EV2" s="540"/>
      <c r="EW2" s="540"/>
      <c r="EX2" s="540"/>
      <c r="EY2" s="540"/>
      <c r="EZ2" s="540"/>
      <c r="FA2" s="540"/>
      <c r="FB2" s="540"/>
      <c r="FC2" s="540"/>
      <c r="FD2" s="540"/>
      <c r="FE2" s="540"/>
      <c r="FF2" s="540"/>
      <c r="FG2" s="540"/>
      <c r="FH2" s="540"/>
      <c r="FI2" s="540"/>
      <c r="FJ2" s="540"/>
      <c r="FK2" s="540"/>
      <c r="FL2" s="540"/>
      <c r="FM2" s="540"/>
      <c r="FN2" s="540"/>
      <c r="FO2" s="540"/>
      <c r="FP2" s="540"/>
      <c r="FQ2" s="540"/>
      <c r="FR2" s="540"/>
      <c r="FS2" s="540"/>
      <c r="FT2" s="540"/>
      <c r="FU2" s="540"/>
      <c r="FV2" s="540"/>
      <c r="FW2" s="540"/>
      <c r="FX2" s="540"/>
      <c r="FY2" s="540"/>
      <c r="FZ2" s="540"/>
      <c r="GA2" s="540"/>
      <c r="GB2" s="540"/>
      <c r="GC2" s="540"/>
      <c r="GD2" s="540"/>
      <c r="GE2" s="540"/>
      <c r="GF2" s="540"/>
      <c r="GG2" s="540"/>
      <c r="GH2" s="540"/>
      <c r="GI2" s="540"/>
      <c r="GJ2" s="540"/>
      <c r="GK2" s="540"/>
      <c r="GL2" s="540"/>
      <c r="GM2" s="540"/>
      <c r="GN2" s="540"/>
      <c r="GO2" s="540"/>
      <c r="GP2" s="540"/>
      <c r="GQ2" s="540"/>
      <c r="GR2" s="540"/>
      <c r="GS2" s="540"/>
      <c r="GT2" s="540"/>
      <c r="GU2" s="540"/>
      <c r="GV2" s="540"/>
      <c r="GW2" s="540"/>
      <c r="GX2" s="540"/>
      <c r="GY2" s="540"/>
      <c r="GZ2" s="540"/>
      <c r="HA2" s="540"/>
      <c r="HB2" s="540"/>
      <c r="HC2" s="540"/>
      <c r="HD2" s="540"/>
      <c r="HE2" s="540"/>
      <c r="HF2" s="540"/>
      <c r="HG2" s="540"/>
      <c r="HH2" s="540"/>
      <c r="HI2" s="540"/>
      <c r="HJ2" s="540"/>
      <c r="HK2" s="540"/>
      <c r="HL2" s="540"/>
      <c r="HM2" s="540"/>
      <c r="HN2" s="540"/>
      <c r="HO2" s="540"/>
      <c r="HP2" s="540"/>
      <c r="HQ2" s="540"/>
      <c r="HR2" s="540"/>
      <c r="HS2" s="540"/>
      <c r="HT2" s="540"/>
      <c r="HU2" s="540"/>
      <c r="HV2" s="540"/>
      <c r="HW2" s="540"/>
      <c r="HX2" s="540"/>
      <c r="HY2" s="540"/>
      <c r="HZ2" s="540"/>
      <c r="IA2" s="540"/>
      <c r="IB2" s="540"/>
      <c r="IC2" s="540"/>
      <c r="ID2" s="540"/>
      <c r="IE2" s="540"/>
      <c r="IF2" s="540"/>
      <c r="IG2" s="540"/>
      <c r="IH2" s="540"/>
      <c r="II2" s="540"/>
      <c r="IJ2" s="540"/>
      <c r="IK2" s="540"/>
      <c r="IL2" s="540"/>
      <c r="IM2" s="540"/>
      <c r="IN2" s="540"/>
      <c r="IO2" s="540"/>
      <c r="IP2" s="540"/>
      <c r="IQ2" s="540"/>
      <c r="IR2" s="540"/>
      <c r="IS2" s="540"/>
      <c r="IT2" s="540"/>
      <c r="IU2" s="540"/>
      <c r="IV2" s="540"/>
      <c r="IW2" s="540"/>
      <c r="IX2" s="540"/>
      <c r="IY2" s="540"/>
      <c r="IZ2" s="540"/>
      <c r="JA2" s="540"/>
      <c r="JB2" s="540"/>
      <c r="JC2" s="540"/>
      <c r="JD2" s="540"/>
      <c r="JE2" s="397"/>
      <c r="JF2" s="397"/>
      <c r="JG2" s="397"/>
      <c r="JH2" s="397"/>
      <c r="JI2" s="397"/>
      <c r="JJ2" s="397"/>
      <c r="JK2" s="397"/>
      <c r="JL2" s="397"/>
      <c r="JM2" s="397"/>
      <c r="JN2" s="397"/>
      <c r="JO2" s="397"/>
      <c r="JP2" s="397"/>
      <c r="JQ2" s="397"/>
      <c r="JR2" s="397"/>
      <c r="JS2" s="397"/>
      <c r="JT2" s="397"/>
      <c r="JU2" s="397"/>
      <c r="JV2" s="397"/>
      <c r="JW2" s="397"/>
      <c r="JX2" s="397"/>
      <c r="JY2" s="397"/>
      <c r="JZ2" s="397"/>
      <c r="KA2" s="397"/>
      <c r="KB2" s="397"/>
      <c r="KC2" s="397"/>
      <c r="KD2" s="397"/>
      <c r="KE2" s="397"/>
      <c r="KF2" s="397"/>
    </row>
    <row r="3" spans="1:292" ht="19.8" customHeight="1">
      <c r="A3" s="107" t="str">
        <f>IF('1'!$A$1=1,"(відповідно до КПБ6)","(according to BPM6 methodology)")</f>
        <v>(according to BPM6 methodology)</v>
      </c>
      <c r="B3" s="108"/>
      <c r="C3" s="108"/>
      <c r="D3" s="108"/>
      <c r="E3" s="108"/>
      <c r="F3" s="108"/>
      <c r="G3" s="109"/>
      <c r="H3" s="109"/>
      <c r="I3" s="110"/>
      <c r="J3" s="110"/>
      <c r="AR3" s="261"/>
      <c r="BH3" s="111"/>
      <c r="BI3" s="111"/>
      <c r="BJ3" s="111"/>
      <c r="BK3" s="111"/>
      <c r="BL3" s="111"/>
      <c r="CF3" s="112"/>
    </row>
    <row r="4" spans="1:292" ht="17.399999999999999" customHeight="1">
      <c r="A4" s="116" t="str">
        <f>IF('1'!$A$1=1,"Млн дол. США","Million USD")</f>
        <v>Million USD</v>
      </c>
      <c r="B4" s="108"/>
      <c r="C4" s="108"/>
      <c r="D4" s="108"/>
      <c r="E4" s="108"/>
      <c r="F4" s="108"/>
      <c r="G4" s="109"/>
      <c r="H4" s="109"/>
      <c r="I4" s="110"/>
      <c r="J4" s="110"/>
      <c r="W4" s="117"/>
      <c r="AE4" s="104"/>
      <c r="AF4" s="104"/>
      <c r="AG4" s="104"/>
      <c r="AH4" s="104"/>
      <c r="AN4" s="104"/>
      <c r="AO4" s="104"/>
      <c r="AP4" s="104"/>
      <c r="AQ4" s="104"/>
      <c r="CW4" s="118"/>
      <c r="CX4" s="118"/>
      <c r="CY4" s="118"/>
      <c r="CZ4" s="118"/>
      <c r="DD4" s="118" t="str">
        <f>IF('1'!A1=1,"у % до відповідного періоду минулого року","Index on values on a year-on-year basis in %")</f>
        <v>Index on values on a year-on-year basis in %</v>
      </c>
    </row>
    <row r="5" spans="1:292" ht="24" customHeight="1">
      <c r="A5" s="670" t="str">
        <f>IF('1'!A1=1,C5,E5)</f>
        <v>Rank</v>
      </c>
      <c r="B5" s="672" t="str">
        <f>IF('1'!A1=1,D5,F5)</f>
        <v>Countries</v>
      </c>
      <c r="C5" s="674" t="s">
        <v>72</v>
      </c>
      <c r="D5" s="676" t="s">
        <v>7</v>
      </c>
      <c r="E5" s="674" t="s">
        <v>80</v>
      </c>
      <c r="F5" s="676" t="s">
        <v>81</v>
      </c>
      <c r="G5" s="119">
        <v>2010</v>
      </c>
      <c r="H5" s="119"/>
      <c r="I5" s="119"/>
      <c r="J5" s="120"/>
      <c r="K5" s="119">
        <v>2011</v>
      </c>
      <c r="L5" s="119"/>
      <c r="M5" s="119"/>
      <c r="N5" s="120"/>
      <c r="O5" s="119">
        <v>2012</v>
      </c>
      <c r="P5" s="119"/>
      <c r="Q5" s="119"/>
      <c r="R5" s="120"/>
      <c r="S5" s="121">
        <v>2013</v>
      </c>
      <c r="T5" s="122"/>
      <c r="U5" s="122"/>
      <c r="V5" s="123"/>
      <c r="W5" s="121">
        <v>2014</v>
      </c>
      <c r="X5" s="122"/>
      <c r="Y5" s="122"/>
      <c r="Z5" s="119"/>
      <c r="AA5" s="124">
        <v>2015</v>
      </c>
      <c r="AB5" s="119"/>
      <c r="AC5" s="119"/>
      <c r="AD5" s="120"/>
      <c r="AE5" s="124">
        <v>2016</v>
      </c>
      <c r="AF5" s="124"/>
      <c r="AG5" s="124"/>
      <c r="AH5" s="124"/>
      <c r="AI5" s="124">
        <v>2017</v>
      </c>
      <c r="AJ5" s="124"/>
      <c r="AK5" s="124"/>
      <c r="AL5" s="125"/>
      <c r="AM5" s="658">
        <v>2018</v>
      </c>
      <c r="AN5" s="667"/>
      <c r="AO5" s="667"/>
      <c r="AP5" s="659"/>
      <c r="AQ5" s="658">
        <v>2019</v>
      </c>
      <c r="AR5" s="667"/>
      <c r="AS5" s="667"/>
      <c r="AT5" s="659"/>
      <c r="AU5" s="658">
        <v>2020</v>
      </c>
      <c r="AV5" s="667"/>
      <c r="AW5" s="667"/>
      <c r="AX5" s="659"/>
      <c r="AY5" s="658">
        <v>2021</v>
      </c>
      <c r="AZ5" s="667"/>
      <c r="BA5" s="667"/>
      <c r="BB5" s="659"/>
      <c r="BC5" s="668">
        <v>2022</v>
      </c>
      <c r="BD5" s="669"/>
      <c r="BE5" s="669"/>
      <c r="BF5" s="669"/>
      <c r="BG5" s="658">
        <v>2023</v>
      </c>
      <c r="BH5" s="667"/>
      <c r="BI5" s="667"/>
      <c r="BJ5" s="659"/>
      <c r="BK5" s="658">
        <v>2024</v>
      </c>
      <c r="BL5" s="659"/>
      <c r="BM5" s="613">
        <v>2023</v>
      </c>
      <c r="BN5" s="626">
        <v>2024</v>
      </c>
      <c r="BO5" s="663" t="s">
        <v>305</v>
      </c>
      <c r="BP5" s="663" t="s">
        <v>306</v>
      </c>
      <c r="BQ5" s="663" t="s">
        <v>307</v>
      </c>
      <c r="BR5" s="663" t="s">
        <v>308</v>
      </c>
      <c r="BS5" s="663" t="s">
        <v>185</v>
      </c>
      <c r="BT5" s="663" t="s">
        <v>190</v>
      </c>
      <c r="BU5" s="665" t="s">
        <v>241</v>
      </c>
      <c r="BV5" s="665" t="s">
        <v>304</v>
      </c>
      <c r="BW5" s="665" t="s">
        <v>353</v>
      </c>
      <c r="BX5" s="127">
        <v>2014</v>
      </c>
      <c r="BY5" s="127"/>
      <c r="BZ5" s="127"/>
      <c r="CA5" s="127"/>
      <c r="CB5" s="128">
        <v>2015</v>
      </c>
      <c r="CC5" s="127"/>
      <c r="CD5" s="127"/>
      <c r="CE5" s="129"/>
      <c r="CF5" s="128">
        <v>2016</v>
      </c>
      <c r="CG5" s="127"/>
      <c r="CH5" s="127"/>
      <c r="CI5" s="130"/>
      <c r="CJ5" s="660">
        <v>2017</v>
      </c>
      <c r="CK5" s="661"/>
      <c r="CL5" s="661"/>
      <c r="CM5" s="661"/>
      <c r="CN5" s="660">
        <v>2018</v>
      </c>
      <c r="CO5" s="661"/>
      <c r="CP5" s="661"/>
      <c r="CQ5" s="661"/>
      <c r="CR5" s="660">
        <v>2019</v>
      </c>
      <c r="CS5" s="661"/>
      <c r="CT5" s="661"/>
      <c r="CU5" s="662"/>
      <c r="CV5" s="660">
        <v>2020</v>
      </c>
      <c r="CW5" s="661"/>
      <c r="CX5" s="661"/>
      <c r="CY5" s="661"/>
      <c r="CZ5" s="660">
        <v>2021</v>
      </c>
      <c r="DA5" s="661"/>
      <c r="DB5" s="661"/>
      <c r="DC5" s="662"/>
      <c r="DD5" s="660">
        <v>2022</v>
      </c>
      <c r="DE5" s="661"/>
      <c r="DF5" s="661"/>
      <c r="DG5" s="661"/>
      <c r="DH5" s="660">
        <v>2023</v>
      </c>
      <c r="DI5" s="661"/>
      <c r="DJ5" s="661"/>
      <c r="DK5" s="662"/>
      <c r="DL5" s="660">
        <v>2024</v>
      </c>
      <c r="DM5" s="661"/>
      <c r="DN5" s="662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493"/>
      <c r="EQ5" s="493"/>
    </row>
    <row r="6" spans="1:292" ht="52.8" customHeight="1">
      <c r="A6" s="671"/>
      <c r="B6" s="673"/>
      <c r="C6" s="675"/>
      <c r="D6" s="677"/>
      <c r="E6" s="675"/>
      <c r="F6" s="677"/>
      <c r="G6" s="317" t="s">
        <v>112</v>
      </c>
      <c r="H6" s="317" t="s">
        <v>77</v>
      </c>
      <c r="I6" s="317" t="s">
        <v>113</v>
      </c>
      <c r="J6" s="317" t="s">
        <v>79</v>
      </c>
      <c r="K6" s="317" t="s">
        <v>112</v>
      </c>
      <c r="L6" s="317" t="s">
        <v>77</v>
      </c>
      <c r="M6" s="317" t="s">
        <v>113</v>
      </c>
      <c r="N6" s="317" t="s">
        <v>79</v>
      </c>
      <c r="O6" s="317" t="s">
        <v>112</v>
      </c>
      <c r="P6" s="317" t="s">
        <v>77</v>
      </c>
      <c r="Q6" s="317" t="s">
        <v>113</v>
      </c>
      <c r="R6" s="317" t="s">
        <v>79</v>
      </c>
      <c r="S6" s="327" t="s">
        <v>112</v>
      </c>
      <c r="T6" s="327" t="s">
        <v>77</v>
      </c>
      <c r="U6" s="327" t="s">
        <v>113</v>
      </c>
      <c r="V6" s="327" t="s">
        <v>79</v>
      </c>
      <c r="W6" s="327" t="s">
        <v>76</v>
      </c>
      <c r="X6" s="327" t="s">
        <v>77</v>
      </c>
      <c r="Y6" s="327" t="s">
        <v>78</v>
      </c>
      <c r="Z6" s="317" t="s">
        <v>79</v>
      </c>
      <c r="AA6" s="317" t="s">
        <v>76</v>
      </c>
      <c r="AB6" s="317" t="s">
        <v>77</v>
      </c>
      <c r="AC6" s="317" t="s">
        <v>78</v>
      </c>
      <c r="AD6" s="279" t="s">
        <v>79</v>
      </c>
      <c r="AE6" s="333" t="s">
        <v>76</v>
      </c>
      <c r="AF6" s="333" t="s">
        <v>77</v>
      </c>
      <c r="AG6" s="333" t="s">
        <v>78</v>
      </c>
      <c r="AH6" s="333" t="s">
        <v>79</v>
      </c>
      <c r="AI6" s="279" t="s">
        <v>76</v>
      </c>
      <c r="AJ6" s="333" t="s">
        <v>77</v>
      </c>
      <c r="AK6" s="333" t="s">
        <v>78</v>
      </c>
      <c r="AL6" s="279" t="s">
        <v>79</v>
      </c>
      <c r="AM6" s="279" t="s">
        <v>76</v>
      </c>
      <c r="AN6" s="279" t="s">
        <v>77</v>
      </c>
      <c r="AO6" s="333" t="s">
        <v>78</v>
      </c>
      <c r="AP6" s="279" t="s">
        <v>79</v>
      </c>
      <c r="AQ6" s="333" t="s">
        <v>76</v>
      </c>
      <c r="AR6" s="333" t="s">
        <v>77</v>
      </c>
      <c r="AS6" s="333" t="s">
        <v>78</v>
      </c>
      <c r="AT6" s="333" t="s">
        <v>79</v>
      </c>
      <c r="AU6" s="345" t="s">
        <v>76</v>
      </c>
      <c r="AV6" s="345" t="s">
        <v>77</v>
      </c>
      <c r="AW6" s="345" t="s">
        <v>78</v>
      </c>
      <c r="AX6" s="345" t="s">
        <v>79</v>
      </c>
      <c r="AY6" s="333" t="s">
        <v>76</v>
      </c>
      <c r="AZ6" s="352" t="s">
        <v>77</v>
      </c>
      <c r="BA6" s="355" t="s">
        <v>78</v>
      </c>
      <c r="BB6" s="361" t="s">
        <v>79</v>
      </c>
      <c r="BC6" s="366" t="s">
        <v>76</v>
      </c>
      <c r="BD6" s="369" t="s">
        <v>77</v>
      </c>
      <c r="BE6" s="386" t="s">
        <v>78</v>
      </c>
      <c r="BF6" s="386" t="s">
        <v>79</v>
      </c>
      <c r="BG6" s="386" t="s">
        <v>76</v>
      </c>
      <c r="BH6" s="386" t="s">
        <v>77</v>
      </c>
      <c r="BI6" s="386" t="s">
        <v>78</v>
      </c>
      <c r="BJ6" s="386" t="s">
        <v>79</v>
      </c>
      <c r="BK6" s="386" t="s">
        <v>76</v>
      </c>
      <c r="BL6" s="386" t="s">
        <v>77</v>
      </c>
      <c r="BM6" s="621" t="s">
        <v>355</v>
      </c>
      <c r="BN6" s="622" t="s">
        <v>355</v>
      </c>
      <c r="BO6" s="664"/>
      <c r="BP6" s="664"/>
      <c r="BQ6" s="664"/>
      <c r="BR6" s="664"/>
      <c r="BS6" s="664"/>
      <c r="BT6" s="664"/>
      <c r="BU6" s="666"/>
      <c r="BV6" s="666"/>
      <c r="BW6" s="666"/>
      <c r="BX6" s="373" t="s">
        <v>76</v>
      </c>
      <c r="BY6" s="362" t="s">
        <v>77</v>
      </c>
      <c r="BZ6" s="362" t="s">
        <v>78</v>
      </c>
      <c r="CA6" s="362" t="s">
        <v>79</v>
      </c>
      <c r="CB6" s="362" t="s">
        <v>76</v>
      </c>
      <c r="CC6" s="362" t="s">
        <v>77</v>
      </c>
      <c r="CD6" s="362" t="s">
        <v>78</v>
      </c>
      <c r="CE6" s="362" t="s">
        <v>79</v>
      </c>
      <c r="CF6" s="132" t="s">
        <v>76</v>
      </c>
      <c r="CG6" s="132" t="s">
        <v>77</v>
      </c>
      <c r="CH6" s="362" t="s">
        <v>78</v>
      </c>
      <c r="CI6" s="362" t="s">
        <v>79</v>
      </c>
      <c r="CJ6" s="132" t="s">
        <v>76</v>
      </c>
      <c r="CK6" s="132" t="s">
        <v>77</v>
      </c>
      <c r="CL6" s="132" t="s">
        <v>78</v>
      </c>
      <c r="CM6" s="132" t="s">
        <v>79</v>
      </c>
      <c r="CN6" s="132" t="s">
        <v>76</v>
      </c>
      <c r="CO6" s="132" t="s">
        <v>77</v>
      </c>
      <c r="CP6" s="132" t="s">
        <v>78</v>
      </c>
      <c r="CQ6" s="132" t="s">
        <v>79</v>
      </c>
      <c r="CR6" s="132" t="s">
        <v>76</v>
      </c>
      <c r="CS6" s="132" t="s">
        <v>77</v>
      </c>
      <c r="CT6" s="132" t="s">
        <v>78</v>
      </c>
      <c r="CU6" s="132" t="s">
        <v>79</v>
      </c>
      <c r="CV6" s="132" t="s">
        <v>76</v>
      </c>
      <c r="CW6" s="132" t="s">
        <v>77</v>
      </c>
      <c r="CX6" s="132" t="s">
        <v>78</v>
      </c>
      <c r="CY6" s="132" t="s">
        <v>79</v>
      </c>
      <c r="CZ6" s="133" t="s">
        <v>76</v>
      </c>
      <c r="DA6" s="133" t="s">
        <v>77</v>
      </c>
      <c r="DB6" s="133" t="s">
        <v>78</v>
      </c>
      <c r="DC6" s="133" t="s">
        <v>79</v>
      </c>
      <c r="DD6" s="133" t="s">
        <v>76</v>
      </c>
      <c r="DE6" s="133" t="s">
        <v>77</v>
      </c>
      <c r="DF6" s="133" t="s">
        <v>78</v>
      </c>
      <c r="DG6" s="133" t="s">
        <v>79</v>
      </c>
      <c r="DH6" s="481" t="s">
        <v>76</v>
      </c>
      <c r="DI6" s="481" t="s">
        <v>77</v>
      </c>
      <c r="DJ6" s="481" t="s">
        <v>78</v>
      </c>
      <c r="DK6" s="481" t="s">
        <v>79</v>
      </c>
      <c r="DL6" s="481" t="s">
        <v>76</v>
      </c>
      <c r="DM6" s="485" t="s">
        <v>77</v>
      </c>
      <c r="DN6" s="485" t="str">
        <f>IF('1'!$A$1=1,JI6,JJ6)</f>
        <v>HI 2024 to HI 2023 (%)</v>
      </c>
      <c r="DO6" s="484"/>
      <c r="DP6" s="489"/>
      <c r="DQ6" s="489"/>
      <c r="DR6" s="489"/>
      <c r="DS6" s="489"/>
      <c r="DT6" s="489"/>
      <c r="DU6" s="489"/>
      <c r="DV6" s="489"/>
      <c r="DW6" s="489"/>
      <c r="DX6" s="489"/>
      <c r="DY6" s="627"/>
      <c r="DZ6" s="627"/>
      <c r="EA6" s="627"/>
      <c r="EB6" s="627"/>
      <c r="EC6" s="627"/>
      <c r="ED6" s="627"/>
      <c r="EE6" s="627"/>
      <c r="EF6" s="627"/>
      <c r="EG6" s="627"/>
      <c r="EH6" s="627"/>
      <c r="EI6" s="627"/>
      <c r="EJ6" s="627"/>
      <c r="EK6" s="627"/>
      <c r="EL6" s="627"/>
      <c r="EM6" s="627"/>
      <c r="EN6" s="484"/>
      <c r="EO6" s="484"/>
      <c r="EP6" s="490"/>
      <c r="JI6" s="490" t="s">
        <v>354</v>
      </c>
      <c r="JJ6" s="490" t="s">
        <v>356</v>
      </c>
    </row>
    <row r="7" spans="1:292" ht="19.95" customHeight="1">
      <c r="A7" s="503"/>
      <c r="B7" s="287" t="str">
        <f>IF('1'!$A$1=1,D7,F7)</f>
        <v>EU 28</v>
      </c>
      <c r="C7" s="521"/>
      <c r="D7" s="522" t="s">
        <v>192</v>
      </c>
      <c r="E7" s="523"/>
      <c r="F7" s="524" t="s">
        <v>206</v>
      </c>
      <c r="G7" s="342">
        <v>2007.11275</v>
      </c>
      <c r="H7" s="294">
        <v>2862.6934769999998</v>
      </c>
      <c r="I7" s="294">
        <v>2776.2562239999997</v>
      </c>
      <c r="J7" s="294">
        <v>3463.9808909999997</v>
      </c>
      <c r="K7" s="294">
        <v>3699.8192467899999</v>
      </c>
      <c r="L7" s="294">
        <v>4487.6202731300018</v>
      </c>
      <c r="M7" s="294">
        <v>3655.8193158799995</v>
      </c>
      <c r="N7" s="294">
        <v>3623.0464983700003</v>
      </c>
      <c r="O7" s="294">
        <v>3089.7541498000001</v>
      </c>
      <c r="P7" s="294">
        <v>3685.0232877700005</v>
      </c>
      <c r="Q7" s="294">
        <v>3543.55789478</v>
      </c>
      <c r="R7" s="294">
        <v>4062.7783904799994</v>
      </c>
      <c r="S7" s="294">
        <v>3716.6879021900004</v>
      </c>
      <c r="T7" s="294">
        <v>3243.5152395999999</v>
      </c>
      <c r="U7" s="294">
        <v>2999.4560647599997</v>
      </c>
      <c r="V7" s="294">
        <v>4011.1088617099999</v>
      </c>
      <c r="W7" s="294">
        <v>4161.1852919000003</v>
      </c>
      <c r="X7" s="294">
        <v>3790.0053976699996</v>
      </c>
      <c r="Y7" s="294">
        <v>3195.058631429999</v>
      </c>
      <c r="Z7" s="294">
        <v>3010.7223310500008</v>
      </c>
      <c r="AA7" s="294">
        <v>2624.6378778500002</v>
      </c>
      <c r="AB7" s="294">
        <v>2212.22737865</v>
      </c>
      <c r="AC7" s="294">
        <v>2606.0610196400012</v>
      </c>
      <c r="AD7" s="294">
        <v>3003.8667794199996</v>
      </c>
      <c r="AE7" s="294">
        <v>2539.3886893399999</v>
      </c>
      <c r="AF7" s="294">
        <v>2622.4881581100003</v>
      </c>
      <c r="AG7" s="294">
        <v>2525.3578945300001</v>
      </c>
      <c r="AH7" s="294">
        <v>3010.65150249</v>
      </c>
      <c r="AI7" s="294">
        <v>3207.1801141400001</v>
      </c>
      <c r="AJ7" s="294">
        <v>3401.8696879500008</v>
      </c>
      <c r="AK7" s="294">
        <v>3487.9167035399996</v>
      </c>
      <c r="AL7" s="294">
        <v>4019.2615789000001</v>
      </c>
      <c r="AM7" s="294">
        <v>4066.8741443699987</v>
      </c>
      <c r="AN7" s="294">
        <v>3707.8493927499999</v>
      </c>
      <c r="AO7" s="294">
        <v>3914.28937847</v>
      </c>
      <c r="AP7" s="294">
        <v>4625.1486354399995</v>
      </c>
      <c r="AQ7" s="294">
        <v>4311.8014848700004</v>
      </c>
      <c r="AR7" s="294">
        <v>4126.6192255000005</v>
      </c>
      <c r="AS7" s="294">
        <v>4389.8728337399998</v>
      </c>
      <c r="AT7" s="294">
        <v>4278.4259843199998</v>
      </c>
      <c r="AU7" s="294">
        <v>3895.4401960499999</v>
      </c>
      <c r="AV7" s="294">
        <v>3109.3011378300002</v>
      </c>
      <c r="AW7" s="294">
        <v>3625.5419260299991</v>
      </c>
      <c r="AX7" s="294">
        <v>4571.8162839600009</v>
      </c>
      <c r="AY7" s="294">
        <v>4635.7957770899984</v>
      </c>
      <c r="AZ7" s="294">
        <v>5665.0656694299996</v>
      </c>
      <c r="BA7" s="294">
        <v>6875.6583375600003</v>
      </c>
      <c r="BB7" s="294">
        <v>6679.5776520400004</v>
      </c>
      <c r="BC7" s="294">
        <v>5718.2678668499993</v>
      </c>
      <c r="BD7" s="294">
        <v>6023.4870530300004</v>
      </c>
      <c r="BE7" s="294">
        <v>6615.7533163200005</v>
      </c>
      <c r="BF7" s="294">
        <v>6823.6483221200015</v>
      </c>
      <c r="BG7" s="294">
        <v>6080.0214739500007</v>
      </c>
      <c r="BH7" s="294">
        <v>5277.6201891599985</v>
      </c>
      <c r="BI7" s="294">
        <v>5261.5021626399966</v>
      </c>
      <c r="BJ7" s="294">
        <v>5664.1428927099996</v>
      </c>
      <c r="BK7" s="294">
        <f>BK8+BK36</f>
        <v>5735.1943962799996</v>
      </c>
      <c r="BL7" s="294">
        <f>BL8+BL36</f>
        <v>5455.8644693000015</v>
      </c>
      <c r="BM7" s="294">
        <f>BG7+BH7</f>
        <v>11357.64166311</v>
      </c>
      <c r="BN7" s="294">
        <f>BK7+BL7</f>
        <v>11191.058865580002</v>
      </c>
      <c r="BO7" s="342">
        <f t="shared" ref="BO7:BO12" si="0">AA7+AB7+AC7+AD7</f>
        <v>10446.793055560001</v>
      </c>
      <c r="BP7" s="294">
        <f t="shared" ref="BP7:BP12" si="1">AE7+AF7+AG7+AH7</f>
        <v>10697.886244470001</v>
      </c>
      <c r="BQ7" s="294">
        <f t="shared" ref="BQ7:BQ12" si="2">AI7+AJ7+AK7+AL7</f>
        <v>14116.228084530001</v>
      </c>
      <c r="BR7" s="294">
        <f t="shared" ref="BR7:BR12" si="3">AM7+AN7+AO7+AP7</f>
        <v>16314.16155103</v>
      </c>
      <c r="BS7" s="294">
        <f t="shared" ref="BS7:BS13" si="4">AQ7+AR7+AS7+AT7</f>
        <v>17106.719528430003</v>
      </c>
      <c r="BT7" s="294">
        <f t="shared" ref="BT7:BT13" si="5">AU7+AV7+AW7+AX7</f>
        <v>15202.099543869999</v>
      </c>
      <c r="BU7" s="294">
        <f t="shared" ref="BU7:BU13" si="6">AY7+AZ7+BA7+BB7</f>
        <v>23856.097436119995</v>
      </c>
      <c r="BV7" s="294">
        <f t="shared" ref="BV7:BV12" si="7">BC7+BD7+BE7+BF7</f>
        <v>25181.156558320006</v>
      </c>
      <c r="BW7" s="294">
        <f>BG7+BH7+BI7+BJ7</f>
        <v>22283.286718459996</v>
      </c>
      <c r="BX7" s="267">
        <f t="shared" ref="BX7:DL7" si="8">W7/S7*100</f>
        <v>111.95950269184793</v>
      </c>
      <c r="BY7" s="268">
        <f t="shared" si="8"/>
        <v>116.84870018176312</v>
      </c>
      <c r="BZ7" s="268">
        <f t="shared" si="8"/>
        <v>106.52126793814701</v>
      </c>
      <c r="CA7" s="268">
        <f t="shared" si="8"/>
        <v>75.059601592724704</v>
      </c>
      <c r="CB7" s="268">
        <f t="shared" si="8"/>
        <v>63.074285179249699</v>
      </c>
      <c r="CC7" s="268">
        <f t="shared" si="8"/>
        <v>58.370032401801375</v>
      </c>
      <c r="CD7" s="268">
        <f t="shared" si="8"/>
        <v>81.565358269297789</v>
      </c>
      <c r="CE7" s="268">
        <f t="shared" si="8"/>
        <v>99.772295453509656</v>
      </c>
      <c r="CF7" s="268">
        <f t="shared" si="8"/>
        <v>96.751963795484315</v>
      </c>
      <c r="CG7" s="268">
        <f t="shared" si="8"/>
        <v>118.54514519707099</v>
      </c>
      <c r="CH7" s="268">
        <f t="shared" si="8"/>
        <v>96.903252667462496</v>
      </c>
      <c r="CI7" s="268">
        <f t="shared" si="8"/>
        <v>100.22586631059951</v>
      </c>
      <c r="CJ7" s="268">
        <f t="shared" si="8"/>
        <v>126.29733004653032</v>
      </c>
      <c r="CK7" s="268">
        <f t="shared" si="8"/>
        <v>129.7191629800034</v>
      </c>
      <c r="CL7" s="268">
        <f t="shared" si="8"/>
        <v>138.11573841058055</v>
      </c>
      <c r="CM7" s="268">
        <f t="shared" si="8"/>
        <v>133.50138917027812</v>
      </c>
      <c r="CN7" s="268">
        <f t="shared" si="8"/>
        <v>126.80529311215577</v>
      </c>
      <c r="CO7" s="268">
        <f t="shared" si="8"/>
        <v>108.99445695653279</v>
      </c>
      <c r="CP7" s="268">
        <f t="shared" si="8"/>
        <v>112.22427916633619</v>
      </c>
      <c r="CQ7" s="268">
        <f t="shared" si="8"/>
        <v>115.07458633000492</v>
      </c>
      <c r="CR7" s="268">
        <f t="shared" si="8"/>
        <v>106.02249619253816</v>
      </c>
      <c r="CS7" s="268">
        <f t="shared" si="8"/>
        <v>111.29414354231393</v>
      </c>
      <c r="CT7" s="268">
        <f t="shared" si="8"/>
        <v>112.14993091430286</v>
      </c>
      <c r="CU7" s="268">
        <f t="shared" si="8"/>
        <v>92.503534946677121</v>
      </c>
      <c r="CV7" s="268">
        <f t="shared" si="8"/>
        <v>90.343681399039326</v>
      </c>
      <c r="CW7" s="268">
        <f t="shared" si="8"/>
        <v>75.347420440839514</v>
      </c>
      <c r="CX7" s="268">
        <f t="shared" si="8"/>
        <v>82.588768817277554</v>
      </c>
      <c r="CY7" s="268">
        <f t="shared" si="8"/>
        <v>106.85743543806171</v>
      </c>
      <c r="CZ7" s="268">
        <f t="shared" si="8"/>
        <v>119.00569752786151</v>
      </c>
      <c r="DA7" s="268">
        <f t="shared" si="8"/>
        <v>182.19739479411385</v>
      </c>
      <c r="DB7" s="268">
        <f t="shared" si="8"/>
        <v>189.64498212516625</v>
      </c>
      <c r="DC7" s="268">
        <f t="shared" si="8"/>
        <v>146.10336980239077</v>
      </c>
      <c r="DD7" s="267">
        <f t="shared" si="8"/>
        <v>123.35029716169885</v>
      </c>
      <c r="DE7" s="268">
        <f t="shared" si="8"/>
        <v>106.32687076398999</v>
      </c>
      <c r="DF7" s="268">
        <f t="shared" si="8"/>
        <v>96.219925300531528</v>
      </c>
      <c r="DG7" s="268">
        <f t="shared" si="8"/>
        <v>102.15688292860851</v>
      </c>
      <c r="DH7" s="482">
        <f t="shared" si="8"/>
        <v>106.32627948748541</v>
      </c>
      <c r="DI7" s="482">
        <f t="shared" si="8"/>
        <v>87.617357565418729</v>
      </c>
      <c r="DJ7" s="482">
        <f t="shared" si="8"/>
        <v>79.529902508013961</v>
      </c>
      <c r="DK7" s="482">
        <f t="shared" si="8"/>
        <v>83.007544136598156</v>
      </c>
      <c r="DL7" s="482">
        <f t="shared" si="8"/>
        <v>94.328522043097692</v>
      </c>
      <c r="DM7" s="482">
        <f>BL7/BH7*100</f>
        <v>103.3773608890255</v>
      </c>
      <c r="DN7" s="376">
        <f>BN7/BM7*100</f>
        <v>98.533297646895619</v>
      </c>
    </row>
    <row r="8" spans="1:292" ht="19.95" customHeight="1">
      <c r="A8" s="504"/>
      <c r="B8" s="288" t="str">
        <f>IF('1'!$A$1=1,D8,F8)</f>
        <v>EU 27**</v>
      </c>
      <c r="C8" s="275"/>
      <c r="D8" s="510" t="s">
        <v>193</v>
      </c>
      <c r="E8" s="511"/>
      <c r="F8" s="326" t="s">
        <v>207</v>
      </c>
      <c r="G8" s="344">
        <f t="shared" ref="G8:Z8" si="9">G7-G36</f>
        <v>1942.11275</v>
      </c>
      <c r="H8" s="341">
        <f t="shared" si="9"/>
        <v>2758.6934769999998</v>
      </c>
      <c r="I8" s="341">
        <f t="shared" si="9"/>
        <v>2693.2562239999997</v>
      </c>
      <c r="J8" s="341">
        <f t="shared" si="9"/>
        <v>3331.9808909999997</v>
      </c>
      <c r="K8" s="341">
        <f t="shared" si="9"/>
        <v>3568.8192467899999</v>
      </c>
      <c r="L8" s="341">
        <f t="shared" si="9"/>
        <v>4352.6202731300018</v>
      </c>
      <c r="M8" s="341">
        <f t="shared" si="9"/>
        <v>3572.8193158799995</v>
      </c>
      <c r="N8" s="341">
        <f t="shared" si="9"/>
        <v>3553.0464983700003</v>
      </c>
      <c r="O8" s="341">
        <f t="shared" si="9"/>
        <v>3018.7541498000001</v>
      </c>
      <c r="P8" s="341">
        <f t="shared" si="9"/>
        <v>3584.0232877700005</v>
      </c>
      <c r="Q8" s="341">
        <f t="shared" si="9"/>
        <v>3374.55789478</v>
      </c>
      <c r="R8" s="341">
        <f t="shared" si="9"/>
        <v>3938.7783904799994</v>
      </c>
      <c r="S8" s="341">
        <f t="shared" si="9"/>
        <v>3587.6879021900004</v>
      </c>
      <c r="T8" s="341">
        <f t="shared" si="9"/>
        <v>3151.5152395999999</v>
      </c>
      <c r="U8" s="341">
        <f t="shared" si="9"/>
        <v>2909.4560647599997</v>
      </c>
      <c r="V8" s="341">
        <f t="shared" si="9"/>
        <v>3847.1088617099999</v>
      </c>
      <c r="W8" s="341">
        <f t="shared" si="9"/>
        <v>3990.1852919000003</v>
      </c>
      <c r="X8" s="341">
        <f t="shared" si="9"/>
        <v>3629.0053976699996</v>
      </c>
      <c r="Y8" s="341">
        <f t="shared" si="9"/>
        <v>3101.058631429999</v>
      </c>
      <c r="Z8" s="341">
        <f t="shared" si="9"/>
        <v>2906.7223310500008</v>
      </c>
      <c r="AA8" s="341">
        <v>2533</v>
      </c>
      <c r="AB8" s="341">
        <f t="shared" ref="AB8:BJ8" si="10">AB7-AB36</f>
        <v>2145.22737865</v>
      </c>
      <c r="AC8" s="341">
        <f t="shared" si="10"/>
        <v>2527.0610196400012</v>
      </c>
      <c r="AD8" s="341">
        <f t="shared" si="10"/>
        <v>2921.8667794199996</v>
      </c>
      <c r="AE8" s="341">
        <f t="shared" si="10"/>
        <v>2465.8633423400001</v>
      </c>
      <c r="AF8" s="341">
        <f t="shared" si="10"/>
        <v>2548.2310101100002</v>
      </c>
      <c r="AG8" s="341">
        <f t="shared" si="10"/>
        <v>2462.1441585299999</v>
      </c>
      <c r="AH8" s="341">
        <f t="shared" si="10"/>
        <v>2937.8686477400001</v>
      </c>
      <c r="AI8" s="341">
        <f t="shared" si="10"/>
        <v>3096.4044121400002</v>
      </c>
      <c r="AJ8" s="341">
        <f t="shared" si="10"/>
        <v>3268.4596509500007</v>
      </c>
      <c r="AK8" s="341">
        <f t="shared" si="10"/>
        <v>3412.1549900499995</v>
      </c>
      <c r="AL8" s="341">
        <f t="shared" si="10"/>
        <v>3899.3255109000002</v>
      </c>
      <c r="AM8" s="341">
        <f t="shared" si="10"/>
        <v>3929.4995043699987</v>
      </c>
      <c r="AN8" s="341">
        <f t="shared" si="10"/>
        <v>3593.1051137499999</v>
      </c>
      <c r="AO8" s="341">
        <f t="shared" si="10"/>
        <v>3785.24964847</v>
      </c>
      <c r="AP8" s="341">
        <f t="shared" si="10"/>
        <v>4469.8046762899994</v>
      </c>
      <c r="AQ8" s="299">
        <f t="shared" si="10"/>
        <v>4173.8336128700003</v>
      </c>
      <c r="AR8" s="299">
        <f t="shared" si="10"/>
        <v>3953.7720640400007</v>
      </c>
      <c r="AS8" s="299">
        <f t="shared" si="10"/>
        <v>4271.8405867399997</v>
      </c>
      <c r="AT8" s="299">
        <f t="shared" si="10"/>
        <v>4135.7650553200001</v>
      </c>
      <c r="AU8" s="299">
        <f t="shared" si="10"/>
        <v>3757.6302075399999</v>
      </c>
      <c r="AV8" s="299">
        <f t="shared" si="10"/>
        <v>3015.4957965300005</v>
      </c>
      <c r="AW8" s="299">
        <f t="shared" si="10"/>
        <v>3463.5843624799991</v>
      </c>
      <c r="AX8" s="299">
        <f t="shared" si="10"/>
        <v>4379.1185179800004</v>
      </c>
      <c r="AY8" s="299">
        <f t="shared" si="10"/>
        <v>4442.6054156799983</v>
      </c>
      <c r="AZ8" s="299">
        <f t="shared" si="10"/>
        <v>5414.0853981799992</v>
      </c>
      <c r="BA8" s="299">
        <f t="shared" si="10"/>
        <v>6616.3209748700001</v>
      </c>
      <c r="BB8" s="299">
        <f t="shared" si="10"/>
        <v>6399.3918648600002</v>
      </c>
      <c r="BC8" s="299">
        <f t="shared" si="10"/>
        <v>5573.911081969999</v>
      </c>
      <c r="BD8" s="299">
        <f t="shared" si="10"/>
        <v>5990.2088659500005</v>
      </c>
      <c r="BE8" s="299">
        <f t="shared" si="10"/>
        <v>6557.4917270800006</v>
      </c>
      <c r="BF8" s="299">
        <f t="shared" si="10"/>
        <v>6696.9179230300015</v>
      </c>
      <c r="BG8" s="299">
        <f t="shared" si="10"/>
        <v>5996.6900358700004</v>
      </c>
      <c r="BH8" s="299">
        <f t="shared" si="10"/>
        <v>5199.9273467099983</v>
      </c>
      <c r="BI8" s="299">
        <f t="shared" si="10"/>
        <v>5170.8771040499969</v>
      </c>
      <c r="BJ8" s="299">
        <f t="shared" si="10"/>
        <v>5559.5344441999996</v>
      </c>
      <c r="BK8" s="299">
        <v>5615.7364121599994</v>
      </c>
      <c r="BL8" s="299">
        <v>5349.5176792500015</v>
      </c>
      <c r="BM8" s="299">
        <f>BG8+BH8</f>
        <v>11196.61738258</v>
      </c>
      <c r="BN8" s="299">
        <f>BK8+BL8</f>
        <v>10965.254091410001</v>
      </c>
      <c r="BO8" s="344">
        <f t="shared" si="0"/>
        <v>10127.155177710001</v>
      </c>
      <c r="BP8" s="341">
        <f t="shared" si="1"/>
        <v>10414.10715872</v>
      </c>
      <c r="BQ8" s="341">
        <f t="shared" si="2"/>
        <v>13676.34456404</v>
      </c>
      <c r="BR8" s="341">
        <f t="shared" si="3"/>
        <v>15777.658942879998</v>
      </c>
      <c r="BS8" s="341">
        <f t="shared" si="4"/>
        <v>16535.211318970003</v>
      </c>
      <c r="BT8" s="341">
        <f t="shared" si="5"/>
        <v>14615.828884530001</v>
      </c>
      <c r="BU8" s="341">
        <f t="shared" si="6"/>
        <v>22872.403653589998</v>
      </c>
      <c r="BV8" s="341">
        <f t="shared" si="7"/>
        <v>24818.52959803</v>
      </c>
      <c r="BW8" s="341">
        <f>BG8+BH8+BI8+BJ8</f>
        <v>21927.028930829994</v>
      </c>
      <c r="BX8" s="513">
        <f t="shared" ref="BX8:DK8" si="11">W8/S8*100</f>
        <v>111.21885182555336</v>
      </c>
      <c r="BY8" s="141">
        <f t="shared" si="11"/>
        <v>115.1511295922086</v>
      </c>
      <c r="BZ8" s="141">
        <f t="shared" si="11"/>
        <v>106.58551160097358</v>
      </c>
      <c r="CA8" s="141">
        <f t="shared" si="11"/>
        <v>75.556019742004196</v>
      </c>
      <c r="CB8" s="141">
        <f t="shared" si="11"/>
        <v>63.480761285495724</v>
      </c>
      <c r="CC8" s="141">
        <f t="shared" si="11"/>
        <v>59.113369741123613</v>
      </c>
      <c r="CD8" s="141">
        <f t="shared" si="11"/>
        <v>81.490268969042063</v>
      </c>
      <c r="CE8" s="141">
        <f t="shared" si="11"/>
        <v>100.52101462214755</v>
      </c>
      <c r="CF8" s="141">
        <f t="shared" si="11"/>
        <v>97.349520029214375</v>
      </c>
      <c r="CG8" s="141">
        <f t="shared" si="11"/>
        <v>118.78605668894697</v>
      </c>
      <c r="CH8" s="141">
        <f t="shared" si="11"/>
        <v>97.431132030232931</v>
      </c>
      <c r="CI8" s="141">
        <f t="shared" si="11"/>
        <v>100.54765906620757</v>
      </c>
      <c r="CJ8" s="141">
        <f t="shared" si="11"/>
        <v>125.5708034980415</v>
      </c>
      <c r="CK8" s="141">
        <f t="shared" si="11"/>
        <v>128.26386767850025</v>
      </c>
      <c r="CL8" s="141">
        <f t="shared" si="11"/>
        <v>138.58469571039231</v>
      </c>
      <c r="CM8" s="141">
        <f t="shared" si="11"/>
        <v>132.72633934466796</v>
      </c>
      <c r="CN8" s="141">
        <f t="shared" si="11"/>
        <v>126.90524173663175</v>
      </c>
      <c r="CO8" s="141">
        <f t="shared" si="11"/>
        <v>109.93267463790286</v>
      </c>
      <c r="CP8" s="141">
        <f t="shared" si="11"/>
        <v>110.9342822793209</v>
      </c>
      <c r="CQ8" s="141">
        <f t="shared" si="11"/>
        <v>114.63020114107702</v>
      </c>
      <c r="CR8" s="141">
        <f t="shared" si="11"/>
        <v>106.21794475933328</v>
      </c>
      <c r="CS8" s="141">
        <f t="shared" si="11"/>
        <v>110.03775116151793</v>
      </c>
      <c r="CT8" s="141">
        <f t="shared" si="11"/>
        <v>112.85492328007163</v>
      </c>
      <c r="CU8" s="141">
        <f t="shared" si="11"/>
        <v>92.526751275242376</v>
      </c>
      <c r="CV8" s="141">
        <f t="shared" si="11"/>
        <v>90.028270316127632</v>
      </c>
      <c r="CW8" s="141">
        <f t="shared" si="11"/>
        <v>76.268832590433632</v>
      </c>
      <c r="CX8" s="141">
        <f t="shared" si="11"/>
        <v>81.079438526595141</v>
      </c>
      <c r="CY8" s="141">
        <f t="shared" si="11"/>
        <v>105.88412202832859</v>
      </c>
      <c r="CZ8" s="141">
        <f t="shared" si="11"/>
        <v>118.22891477627411</v>
      </c>
      <c r="DA8" s="141">
        <f t="shared" si="11"/>
        <v>179.54213049841127</v>
      </c>
      <c r="DB8" s="141">
        <f t="shared" si="11"/>
        <v>191.0252583001205</v>
      </c>
      <c r="DC8" s="141">
        <f t="shared" si="11"/>
        <v>146.13424684865373</v>
      </c>
      <c r="DD8" s="139">
        <f t="shared" si="11"/>
        <v>125.46491440129034</v>
      </c>
      <c r="DE8" s="138">
        <f t="shared" si="11"/>
        <v>110.64119653457389</v>
      </c>
      <c r="DF8" s="138">
        <f t="shared" si="11"/>
        <v>99.110846526136754</v>
      </c>
      <c r="DG8" s="138">
        <f t="shared" si="11"/>
        <v>104.64928643929059</v>
      </c>
      <c r="DH8" s="480">
        <f t="shared" si="11"/>
        <v>107.58496050049256</v>
      </c>
      <c r="DI8" s="480">
        <f t="shared" si="11"/>
        <v>86.807112457594243</v>
      </c>
      <c r="DJ8" s="480">
        <f t="shared" si="11"/>
        <v>78.854496799381366</v>
      </c>
      <c r="DK8" s="480">
        <f t="shared" si="11"/>
        <v>83.016314491198131</v>
      </c>
      <c r="DL8" s="480">
        <f t="shared" ref="DL8:DL36" si="12">BK8/BG8*100</f>
        <v>93.647268385871612</v>
      </c>
      <c r="DM8" s="480">
        <f t="shared" ref="DM8:DM36" si="13">BL8/BH8*100</f>
        <v>102.87677735795</v>
      </c>
      <c r="DN8" s="377">
        <f t="shared" ref="DN8:DN36" si="14">BN8/BM8*100</f>
        <v>97.933632245664128</v>
      </c>
    </row>
    <row r="9" spans="1:292" ht="19.95" customHeight="1">
      <c r="A9" s="506">
        <v>1</v>
      </c>
      <c r="B9" s="604" t="str">
        <f>IF('1'!A1=1,D9,F9)</f>
        <v>Poland</v>
      </c>
      <c r="C9" s="521"/>
      <c r="D9" s="597" t="s">
        <v>322</v>
      </c>
      <c r="E9" s="523"/>
      <c r="F9" s="598" t="s">
        <v>85</v>
      </c>
      <c r="G9" s="314">
        <v>263</v>
      </c>
      <c r="H9" s="314">
        <v>386</v>
      </c>
      <c r="I9" s="314">
        <v>420</v>
      </c>
      <c r="J9" s="314">
        <v>506</v>
      </c>
      <c r="K9" s="314">
        <v>529</v>
      </c>
      <c r="L9" s="314">
        <v>660</v>
      </c>
      <c r="M9" s="314">
        <v>623</v>
      </c>
      <c r="N9" s="314">
        <v>605</v>
      </c>
      <c r="O9" s="314">
        <v>563</v>
      </c>
      <c r="P9" s="314">
        <v>617</v>
      </c>
      <c r="Q9" s="314">
        <v>512</v>
      </c>
      <c r="R9" s="314">
        <v>548</v>
      </c>
      <c r="S9" s="314">
        <v>534</v>
      </c>
      <c r="T9" s="314">
        <v>452</v>
      </c>
      <c r="U9" s="314">
        <v>494</v>
      </c>
      <c r="V9" s="314">
        <v>606</v>
      </c>
      <c r="W9" s="314">
        <v>622</v>
      </c>
      <c r="X9" s="314">
        <v>608</v>
      </c>
      <c r="Y9" s="314">
        <v>469</v>
      </c>
      <c r="Z9" s="314">
        <v>454</v>
      </c>
      <c r="AA9" s="314">
        <v>356</v>
      </c>
      <c r="AB9" s="314">
        <v>331</v>
      </c>
      <c r="AC9" s="314">
        <v>422</v>
      </c>
      <c r="AD9" s="314">
        <v>398</v>
      </c>
      <c r="AE9" s="314">
        <v>333.66818000000001</v>
      </c>
      <c r="AF9" s="314">
        <v>405.32382799999999</v>
      </c>
      <c r="AG9" s="314">
        <v>435.669623</v>
      </c>
      <c r="AH9" s="314">
        <v>511.19364259000002</v>
      </c>
      <c r="AI9" s="314">
        <v>466.32488200000006</v>
      </c>
      <c r="AJ9" s="314">
        <v>472.44599900000009</v>
      </c>
      <c r="AK9" s="314">
        <v>528.51160940000011</v>
      </c>
      <c r="AL9" s="314">
        <v>569.39959099999999</v>
      </c>
      <c r="AM9" s="314">
        <v>597.76911800000005</v>
      </c>
      <c r="AN9" s="314">
        <v>611.70120799999995</v>
      </c>
      <c r="AO9" s="314">
        <v>610.50712999999996</v>
      </c>
      <c r="AP9" s="314">
        <v>644.71402087000001</v>
      </c>
      <c r="AQ9" s="509">
        <v>620.27319599999998</v>
      </c>
      <c r="AR9" s="498">
        <v>675.23428404000003</v>
      </c>
      <c r="AS9" s="498">
        <v>660.69243200000005</v>
      </c>
      <c r="AT9" s="498">
        <v>583.08759400000008</v>
      </c>
      <c r="AU9" s="498">
        <v>636.01143004000005</v>
      </c>
      <c r="AV9" s="498">
        <v>503.22089552</v>
      </c>
      <c r="AW9" s="498">
        <v>665.54285620999997</v>
      </c>
      <c r="AX9" s="498">
        <v>713.14455774999999</v>
      </c>
      <c r="AY9" s="498">
        <v>824.04372548999993</v>
      </c>
      <c r="AZ9" s="498">
        <v>1084.8572830200001</v>
      </c>
      <c r="BA9" s="498">
        <v>1425.8410000000001</v>
      </c>
      <c r="BB9" s="498">
        <v>1042.89587884</v>
      </c>
      <c r="BC9" s="498">
        <v>1216.29991122</v>
      </c>
      <c r="BD9" s="498">
        <v>1674.90556029</v>
      </c>
      <c r="BE9" s="498">
        <v>1669.0572791499999</v>
      </c>
      <c r="BF9" s="498">
        <v>1422.3929118199999</v>
      </c>
      <c r="BG9" s="498">
        <v>1395.8095358999999</v>
      </c>
      <c r="BH9" s="498">
        <v>1095.0885069000001</v>
      </c>
      <c r="BI9" s="498">
        <v>951.68604540000001</v>
      </c>
      <c r="BJ9" s="498">
        <v>975.68901161999997</v>
      </c>
      <c r="BK9" s="498">
        <v>994.61585837000007</v>
      </c>
      <c r="BL9" s="498">
        <v>1045.7519622699999</v>
      </c>
      <c r="BM9" s="498">
        <f>BG9+BH9</f>
        <v>2490.8980428</v>
      </c>
      <c r="BN9" s="618">
        <f>BK9+BL9</f>
        <v>2040.36782064</v>
      </c>
      <c r="BO9" s="617">
        <f t="shared" si="0"/>
        <v>1507</v>
      </c>
      <c r="BP9" s="498">
        <f t="shared" si="1"/>
        <v>1685.85527359</v>
      </c>
      <c r="BQ9" s="617">
        <f t="shared" si="2"/>
        <v>2036.6820814000002</v>
      </c>
      <c r="BR9" s="498">
        <f t="shared" si="3"/>
        <v>2464.6914768699999</v>
      </c>
      <c r="BS9" s="498">
        <f t="shared" si="4"/>
        <v>2539.2875060400002</v>
      </c>
      <c r="BT9" s="498">
        <f t="shared" si="5"/>
        <v>2517.9197395199999</v>
      </c>
      <c r="BU9" s="498">
        <f t="shared" si="6"/>
        <v>4377.6378873499998</v>
      </c>
      <c r="BV9" s="498">
        <f t="shared" si="7"/>
        <v>5982.6556624799996</v>
      </c>
      <c r="BW9" s="618">
        <f t="shared" ref="BW9:BW36" si="15">BG9+BH9+BI9+BJ9</f>
        <v>4418.2730998200004</v>
      </c>
      <c r="BX9" s="139">
        <f>W9/S9*100</f>
        <v>116.47940074906367</v>
      </c>
      <c r="BY9" s="138">
        <f t="shared" ref="BY9:CG9" si="16">X9/T9*100</f>
        <v>134.51327433628319</v>
      </c>
      <c r="BZ9" s="138">
        <f t="shared" si="16"/>
        <v>94.939271255060731</v>
      </c>
      <c r="CA9" s="138">
        <f t="shared" si="16"/>
        <v>74.917491749174914</v>
      </c>
      <c r="CB9" s="138">
        <f t="shared" si="16"/>
        <v>57.234726688102896</v>
      </c>
      <c r="CC9" s="138">
        <f t="shared" si="16"/>
        <v>54.440789473684212</v>
      </c>
      <c r="CD9" s="138">
        <f t="shared" si="16"/>
        <v>89.978678038379527</v>
      </c>
      <c r="CE9" s="138">
        <f t="shared" si="16"/>
        <v>87.665198237885463</v>
      </c>
      <c r="CF9" s="138">
        <f t="shared" si="16"/>
        <v>93.727016853932582</v>
      </c>
      <c r="CG9" s="138">
        <f t="shared" si="16"/>
        <v>122.45432870090633</v>
      </c>
      <c r="CH9" s="138">
        <f t="shared" ref="CH9:CQ9" si="17">AG9/AC9*100</f>
        <v>103.23924715639809</v>
      </c>
      <c r="CI9" s="138">
        <f t="shared" si="17"/>
        <v>128.44061371608041</v>
      </c>
      <c r="CJ9" s="138">
        <f t="shared" si="17"/>
        <v>139.75707302985859</v>
      </c>
      <c r="CK9" s="138">
        <f t="shared" si="17"/>
        <v>116.56013448091684</v>
      </c>
      <c r="CL9" s="138">
        <f t="shared" si="17"/>
        <v>121.31018127008595</v>
      </c>
      <c r="CM9" s="138">
        <f t="shared" si="17"/>
        <v>111.38628174542534</v>
      </c>
      <c r="CN9" s="138">
        <f t="shared" si="17"/>
        <v>128.18726623298647</v>
      </c>
      <c r="CO9" s="138">
        <f t="shared" si="17"/>
        <v>129.47537058092428</v>
      </c>
      <c r="CP9" s="138">
        <f t="shared" si="17"/>
        <v>115.51442184838405</v>
      </c>
      <c r="CQ9" s="138">
        <f t="shared" si="17"/>
        <v>113.22699051078173</v>
      </c>
      <c r="CR9" s="138">
        <f t="shared" ref="CR9:CU9" si="18">AQ9/AM9*100</f>
        <v>103.76467725119247</v>
      </c>
      <c r="CS9" s="138">
        <f t="shared" si="18"/>
        <v>110.38629239391662</v>
      </c>
      <c r="CT9" s="138">
        <f t="shared" si="18"/>
        <v>108.22026468388668</v>
      </c>
      <c r="CU9" s="138">
        <f t="shared" si="18"/>
        <v>90.441277081761143</v>
      </c>
      <c r="CV9" s="138">
        <f t="shared" ref="CV9:CZ9" si="19">AU9/AQ9*100</f>
        <v>102.53730680956268</v>
      </c>
      <c r="CW9" s="138">
        <f t="shared" si="19"/>
        <v>74.525376956450543</v>
      </c>
      <c r="CX9" s="138">
        <f t="shared" si="19"/>
        <v>100.73414254123011</v>
      </c>
      <c r="CY9" s="138">
        <f t="shared" si="19"/>
        <v>122.3048758176803</v>
      </c>
      <c r="CZ9" s="138">
        <f t="shared" si="19"/>
        <v>129.56429500617216</v>
      </c>
      <c r="DA9" s="138">
        <f t="shared" ref="DA9:DB11" si="20">AZ9/AV9*100</f>
        <v>215.58271778419891</v>
      </c>
      <c r="DB9" s="138">
        <f t="shared" si="20"/>
        <v>214.2372931654009</v>
      </c>
      <c r="DC9" s="138">
        <f t="shared" ref="DC9:DC36" si="21">BB9/AX9*100</f>
        <v>146.23905735611007</v>
      </c>
      <c r="DD9" s="267">
        <f t="shared" ref="DD9:DK9" si="22">BC9/AY9*100</f>
        <v>147.60138007200447</v>
      </c>
      <c r="DE9" s="268">
        <f t="shared" si="22"/>
        <v>154.38948389851222</v>
      </c>
      <c r="DF9" s="268">
        <f t="shared" si="22"/>
        <v>117.05774200278991</v>
      </c>
      <c r="DG9" s="268">
        <f t="shared" si="22"/>
        <v>136.38877482209534</v>
      </c>
      <c r="DH9" s="482">
        <f t="shared" si="22"/>
        <v>114.75866462079605</v>
      </c>
      <c r="DI9" s="482">
        <f t="shared" si="22"/>
        <v>65.382104690749969</v>
      </c>
      <c r="DJ9" s="482">
        <f t="shared" si="22"/>
        <v>57.019375984787338</v>
      </c>
      <c r="DK9" s="482">
        <f t="shared" si="22"/>
        <v>68.594901135409401</v>
      </c>
      <c r="DL9" s="482">
        <f t="shared" si="12"/>
        <v>71.257276353874786</v>
      </c>
      <c r="DM9" s="482">
        <f t="shared" si="13"/>
        <v>95.494743637693432</v>
      </c>
      <c r="DN9" s="376">
        <f t="shared" si="14"/>
        <v>81.912940055404178</v>
      </c>
    </row>
    <row r="10" spans="1:292" ht="19.95" customHeight="1">
      <c r="A10" s="506">
        <v>2</v>
      </c>
      <c r="B10" s="507" t="str">
        <f>IF('1'!A1=1,D10,F10)</f>
        <v>Spain</v>
      </c>
      <c r="C10" s="275"/>
      <c r="D10" s="595" t="s">
        <v>324</v>
      </c>
      <c r="E10" s="511"/>
      <c r="F10" s="599" t="s">
        <v>87</v>
      </c>
      <c r="G10" s="314">
        <v>65</v>
      </c>
      <c r="H10" s="314">
        <v>114</v>
      </c>
      <c r="I10" s="314">
        <v>73</v>
      </c>
      <c r="J10" s="314">
        <v>123</v>
      </c>
      <c r="K10" s="314">
        <v>146</v>
      </c>
      <c r="L10" s="314">
        <v>298</v>
      </c>
      <c r="M10" s="314">
        <v>203</v>
      </c>
      <c r="N10" s="314">
        <v>295</v>
      </c>
      <c r="O10" s="314">
        <v>276</v>
      </c>
      <c r="P10" s="314">
        <v>322</v>
      </c>
      <c r="Q10" s="314">
        <v>348</v>
      </c>
      <c r="R10" s="314">
        <v>579</v>
      </c>
      <c r="S10" s="314">
        <v>300</v>
      </c>
      <c r="T10" s="314">
        <v>226</v>
      </c>
      <c r="U10" s="314">
        <v>99</v>
      </c>
      <c r="V10" s="314">
        <v>354</v>
      </c>
      <c r="W10" s="314">
        <v>357</v>
      </c>
      <c r="X10" s="314">
        <v>253</v>
      </c>
      <c r="Y10" s="314">
        <v>225</v>
      </c>
      <c r="Z10" s="314">
        <v>315</v>
      </c>
      <c r="AA10" s="314">
        <v>257</v>
      </c>
      <c r="AB10" s="314">
        <v>176</v>
      </c>
      <c r="AC10" s="314">
        <v>180</v>
      </c>
      <c r="AD10" s="314">
        <v>412</v>
      </c>
      <c r="AE10" s="314">
        <v>314.39253000000002</v>
      </c>
      <c r="AF10" s="314">
        <v>210.65766500000001</v>
      </c>
      <c r="AG10" s="314">
        <v>170.03096100000002</v>
      </c>
      <c r="AH10" s="314">
        <v>292.96901861999999</v>
      </c>
      <c r="AI10" s="314">
        <v>348.07721600000002</v>
      </c>
      <c r="AJ10" s="314">
        <v>338.20597700000002</v>
      </c>
      <c r="AK10" s="314">
        <v>284.08111152999999</v>
      </c>
      <c r="AL10" s="314">
        <v>272.83274800000004</v>
      </c>
      <c r="AM10" s="314">
        <v>371.320356</v>
      </c>
      <c r="AN10" s="314">
        <v>242.621444</v>
      </c>
      <c r="AO10" s="314">
        <v>218.88385</v>
      </c>
      <c r="AP10" s="314">
        <v>528.57964585999991</v>
      </c>
      <c r="AQ10" s="499">
        <v>400.28262699999999</v>
      </c>
      <c r="AR10" s="314">
        <v>302.74114393000002</v>
      </c>
      <c r="AS10" s="314">
        <v>328.76291600000002</v>
      </c>
      <c r="AT10" s="314">
        <v>458.555813</v>
      </c>
      <c r="AU10" s="314">
        <v>397.33785950000004</v>
      </c>
      <c r="AV10" s="314">
        <v>303.84511302999999</v>
      </c>
      <c r="AW10" s="314">
        <v>181.86539918</v>
      </c>
      <c r="AX10" s="314">
        <v>358.35942340999998</v>
      </c>
      <c r="AY10" s="314">
        <v>388.56405695000001</v>
      </c>
      <c r="AZ10" s="314">
        <v>330.47641200999999</v>
      </c>
      <c r="BA10" s="314">
        <v>281.46091810999997</v>
      </c>
      <c r="BB10" s="314">
        <v>658.59734810999998</v>
      </c>
      <c r="BC10" s="314">
        <v>596.79064265</v>
      </c>
      <c r="BD10" s="314">
        <v>81.423133579999998</v>
      </c>
      <c r="BE10" s="314">
        <v>286.66849918000003</v>
      </c>
      <c r="BF10" s="314">
        <v>597.77859446000002</v>
      </c>
      <c r="BG10" s="314">
        <v>446.67474777000001</v>
      </c>
      <c r="BH10" s="314">
        <v>436.87000982999996</v>
      </c>
      <c r="BI10" s="314">
        <v>342.69205553</v>
      </c>
      <c r="BJ10" s="314">
        <v>778.1115069299999</v>
      </c>
      <c r="BK10" s="314">
        <v>813.97623926999995</v>
      </c>
      <c r="BL10" s="314">
        <v>791.54308563000006</v>
      </c>
      <c r="BM10" s="314">
        <f t="shared" ref="BM10:BM36" si="23">BG10+BH10</f>
        <v>883.54475759999991</v>
      </c>
      <c r="BN10" s="619">
        <f t="shared" ref="BN10:BN36" si="24">BK10+BL10</f>
        <v>1605.5193248999999</v>
      </c>
      <c r="BO10" s="314">
        <f t="shared" si="0"/>
        <v>1025</v>
      </c>
      <c r="BP10" s="314">
        <f t="shared" si="1"/>
        <v>988.05017462000001</v>
      </c>
      <c r="BQ10" s="314">
        <f t="shared" si="2"/>
        <v>1243.1970525300001</v>
      </c>
      <c r="BR10" s="314">
        <f t="shared" si="3"/>
        <v>1361.40529586</v>
      </c>
      <c r="BS10" s="314">
        <f t="shared" si="4"/>
        <v>1490.34249993</v>
      </c>
      <c r="BT10" s="314">
        <f t="shared" si="5"/>
        <v>1241.4077951200002</v>
      </c>
      <c r="BU10" s="314">
        <f t="shared" si="6"/>
        <v>1659.0987351799999</v>
      </c>
      <c r="BV10" s="314">
        <f t="shared" si="7"/>
        <v>1562.6608698700002</v>
      </c>
      <c r="BW10" s="619">
        <f>BG10+BH10+BI10+BJ10</f>
        <v>2004.3483200599999</v>
      </c>
      <c r="BX10" s="139">
        <f>W10/S10*100</f>
        <v>119</v>
      </c>
      <c r="BY10" s="138">
        <f t="shared" ref="BY10:CZ10" si="25">X10/T10*100</f>
        <v>111.94690265486726</v>
      </c>
      <c r="BZ10" s="138">
        <f t="shared" si="25"/>
        <v>227.27272727272728</v>
      </c>
      <c r="CA10" s="138">
        <f t="shared" si="25"/>
        <v>88.983050847457619</v>
      </c>
      <c r="CB10" s="138">
        <f t="shared" si="25"/>
        <v>71.988795518207283</v>
      </c>
      <c r="CC10" s="138">
        <f t="shared" si="25"/>
        <v>69.565217391304344</v>
      </c>
      <c r="CD10" s="138">
        <f t="shared" si="25"/>
        <v>80</v>
      </c>
      <c r="CE10" s="138">
        <f t="shared" si="25"/>
        <v>130.79365079365078</v>
      </c>
      <c r="CF10" s="138">
        <f t="shared" si="25"/>
        <v>122.33172373540857</v>
      </c>
      <c r="CG10" s="138">
        <f t="shared" si="25"/>
        <v>119.69185511363636</v>
      </c>
      <c r="CH10" s="138">
        <f t="shared" si="25"/>
        <v>94.461645000000004</v>
      </c>
      <c r="CI10" s="138">
        <f t="shared" si="25"/>
        <v>71.108985101941741</v>
      </c>
      <c r="CJ10" s="138">
        <f t="shared" si="25"/>
        <v>110.71421321619823</v>
      </c>
      <c r="CK10" s="138">
        <f t="shared" si="25"/>
        <v>160.547671977661</v>
      </c>
      <c r="CL10" s="138">
        <f t="shared" si="25"/>
        <v>167.07610770370223</v>
      </c>
      <c r="CM10" s="138">
        <f t="shared" si="25"/>
        <v>93.126825930315178</v>
      </c>
      <c r="CN10" s="138">
        <f t="shared" si="25"/>
        <v>106.67758156282197</v>
      </c>
      <c r="CO10" s="138">
        <f t="shared" si="25"/>
        <v>71.737775349842494</v>
      </c>
      <c r="CP10" s="138">
        <f t="shared" si="25"/>
        <v>77.04977244743182</v>
      </c>
      <c r="CQ10" s="138">
        <f t="shared" si="25"/>
        <v>193.73761021532496</v>
      </c>
      <c r="CR10" s="138">
        <f t="shared" si="25"/>
        <v>107.79980696776019</v>
      </c>
      <c r="CS10" s="138">
        <f t="shared" si="25"/>
        <v>124.77921940403587</v>
      </c>
      <c r="CT10" s="138">
        <f t="shared" si="25"/>
        <v>150.19971368376426</v>
      </c>
      <c r="CU10" s="138">
        <f t="shared" si="25"/>
        <v>86.752453786586699</v>
      </c>
      <c r="CV10" s="138">
        <f t="shared" si="25"/>
        <v>99.264327926977472</v>
      </c>
      <c r="CW10" s="138">
        <f t="shared" si="25"/>
        <v>100.36465776857051</v>
      </c>
      <c r="CX10" s="138">
        <f t="shared" si="25"/>
        <v>55.318100165530822</v>
      </c>
      <c r="CY10" s="138">
        <f t="shared" si="25"/>
        <v>78.149575962304937</v>
      </c>
      <c r="CZ10" s="138">
        <f t="shared" si="25"/>
        <v>97.791853371072975</v>
      </c>
      <c r="DA10" s="138">
        <f t="shared" si="20"/>
        <v>108.76476133330819</v>
      </c>
      <c r="DB10" s="138">
        <f t="shared" si="20"/>
        <v>154.76331362593388</v>
      </c>
      <c r="DC10" s="138">
        <f t="shared" ref="DC10:DL10" si="26">BB10/AX10*100</f>
        <v>183.7812277525899</v>
      </c>
      <c r="DD10" s="139">
        <f t="shared" si="26"/>
        <v>153.58874089756438</v>
      </c>
      <c r="DE10" s="138">
        <f t="shared" si="26"/>
        <v>24.638107477860231</v>
      </c>
      <c r="DF10" s="138">
        <f t="shared" si="26"/>
        <v>101.85019686035588</v>
      </c>
      <c r="DG10" s="138">
        <f t="shared" si="26"/>
        <v>90.765411700406375</v>
      </c>
      <c r="DH10" s="480">
        <f t="shared" si="26"/>
        <v>74.846137966670739</v>
      </c>
      <c r="DI10" s="480">
        <f t="shared" si="26"/>
        <v>536.5428602680413</v>
      </c>
      <c r="DJ10" s="480">
        <f t="shared" si="26"/>
        <v>119.54297612407794</v>
      </c>
      <c r="DK10" s="480">
        <f t="shared" si="26"/>
        <v>130.16717462640204</v>
      </c>
      <c r="DL10" s="480">
        <f t="shared" si="26"/>
        <v>182.23018949106327</v>
      </c>
      <c r="DM10" s="480">
        <f t="shared" si="13"/>
        <v>181.1850362395017</v>
      </c>
      <c r="DN10" s="377">
        <f t="shared" si="14"/>
        <v>181.71341192280082</v>
      </c>
    </row>
    <row r="11" spans="1:292" ht="19.95" customHeight="1">
      <c r="A11" s="506">
        <v>3</v>
      </c>
      <c r="B11" s="507" t="str">
        <f>IF('1'!A1=1,D11,F11)</f>
        <v>Germany</v>
      </c>
      <c r="C11" s="275"/>
      <c r="D11" s="595" t="s">
        <v>323</v>
      </c>
      <c r="E11" s="511"/>
      <c r="F11" s="599" t="s">
        <v>88</v>
      </c>
      <c r="G11" s="314">
        <v>215</v>
      </c>
      <c r="H11" s="314">
        <v>236</v>
      </c>
      <c r="I11" s="314">
        <v>229</v>
      </c>
      <c r="J11" s="314">
        <v>261</v>
      </c>
      <c r="K11" s="314">
        <v>270</v>
      </c>
      <c r="L11" s="314">
        <v>277</v>
      </c>
      <c r="M11" s="314">
        <v>292</v>
      </c>
      <c r="N11" s="314">
        <v>191</v>
      </c>
      <c r="O11" s="314">
        <v>206</v>
      </c>
      <c r="P11" s="314">
        <v>197</v>
      </c>
      <c r="Q11" s="314">
        <v>312</v>
      </c>
      <c r="R11" s="314">
        <v>211</v>
      </c>
      <c r="S11" s="314">
        <v>216</v>
      </c>
      <c r="T11" s="314">
        <v>213</v>
      </c>
      <c r="U11" s="314">
        <v>250</v>
      </c>
      <c r="V11" s="314">
        <v>250</v>
      </c>
      <c r="W11" s="314">
        <v>237</v>
      </c>
      <c r="X11" s="314">
        <v>270</v>
      </c>
      <c r="Y11" s="314">
        <v>249</v>
      </c>
      <c r="Z11" s="314">
        <v>214</v>
      </c>
      <c r="AA11" s="314">
        <v>207</v>
      </c>
      <c r="AB11" s="314">
        <v>167</v>
      </c>
      <c r="AC11" s="314">
        <v>202</v>
      </c>
      <c r="AD11" s="314">
        <v>223</v>
      </c>
      <c r="AE11" s="314">
        <v>202.533806</v>
      </c>
      <c r="AF11" s="314">
        <v>206.31849700000001</v>
      </c>
      <c r="AG11" s="314">
        <v>212.762103</v>
      </c>
      <c r="AH11" s="314">
        <v>230.08325844000001</v>
      </c>
      <c r="AI11" s="314">
        <v>195.78087900000003</v>
      </c>
      <c r="AJ11" s="314">
        <v>203.26532500000002</v>
      </c>
      <c r="AK11" s="314">
        <v>362.09671707000001</v>
      </c>
      <c r="AL11" s="314">
        <v>329.88111400000003</v>
      </c>
      <c r="AM11" s="314">
        <v>288.098298</v>
      </c>
      <c r="AN11" s="314">
        <v>259.17356100000006</v>
      </c>
      <c r="AO11" s="314">
        <v>435.50319100000002</v>
      </c>
      <c r="AP11" s="314">
        <v>543.31639198999994</v>
      </c>
      <c r="AQ11" s="499">
        <v>391.09403200000003</v>
      </c>
      <c r="AR11" s="314">
        <v>348.44931122999998</v>
      </c>
      <c r="AS11" s="314">
        <v>572.8477190000001</v>
      </c>
      <c r="AT11" s="314">
        <v>456.41067099999998</v>
      </c>
      <c r="AU11" s="314">
        <v>299.05712841000002</v>
      </c>
      <c r="AV11" s="314">
        <v>236.05084053000002</v>
      </c>
      <c r="AW11" s="314">
        <v>523.85841514999993</v>
      </c>
      <c r="AX11" s="314">
        <v>437.80850578000002</v>
      </c>
      <c r="AY11" s="314">
        <v>451.81134141000001</v>
      </c>
      <c r="AZ11" s="314">
        <v>423.19207675999996</v>
      </c>
      <c r="BA11" s="314">
        <v>707.58021931999997</v>
      </c>
      <c r="BB11" s="314">
        <v>695.39475859999993</v>
      </c>
      <c r="BC11" s="314">
        <v>385.44130128</v>
      </c>
      <c r="BD11" s="314">
        <v>418.72051216</v>
      </c>
      <c r="BE11" s="314">
        <v>483.29884802000004</v>
      </c>
      <c r="BF11" s="314">
        <v>498.45942858000001</v>
      </c>
      <c r="BG11" s="314">
        <v>421.35208216000001</v>
      </c>
      <c r="BH11" s="314">
        <v>405.65291387000002</v>
      </c>
      <c r="BI11" s="314">
        <v>499.45206570999994</v>
      </c>
      <c r="BJ11" s="314">
        <v>520.48915824000005</v>
      </c>
      <c r="BK11" s="314">
        <v>533.59514917000001</v>
      </c>
      <c r="BL11" s="314">
        <v>449.91925995999998</v>
      </c>
      <c r="BM11" s="314">
        <f>BG11+BH11</f>
        <v>827.00499603000003</v>
      </c>
      <c r="BN11" s="619">
        <f>BK11+BL11</f>
        <v>983.51440912999999</v>
      </c>
      <c r="BO11" s="314">
        <f t="shared" si="0"/>
        <v>799</v>
      </c>
      <c r="BP11" s="314">
        <f t="shared" si="1"/>
        <v>851.69766444000004</v>
      </c>
      <c r="BQ11" s="314">
        <f t="shared" si="2"/>
        <v>1091.0240350700001</v>
      </c>
      <c r="BR11" s="314">
        <f t="shared" si="3"/>
        <v>1526.09144199</v>
      </c>
      <c r="BS11" s="314">
        <f>AQ11+AR11+AS11+AT11</f>
        <v>1768.8017332300001</v>
      </c>
      <c r="BT11" s="314">
        <f>AU11+AV11+AW11+AX11</f>
        <v>1496.7748898700002</v>
      </c>
      <c r="BU11" s="314">
        <f>AY11+AZ11+BA11+BB11</f>
        <v>2277.9783960899999</v>
      </c>
      <c r="BV11" s="314">
        <f t="shared" si="7"/>
        <v>1785.9200900400001</v>
      </c>
      <c r="BW11" s="619">
        <f>BG11+BH11+BI11+BJ11</f>
        <v>1846.94621998</v>
      </c>
      <c r="BX11" s="139">
        <f>W11/S11*100</f>
        <v>109.72222222222223</v>
      </c>
      <c r="BY11" s="138">
        <f t="shared" ref="BY11:CZ11" si="27">X11/T11*100</f>
        <v>126.7605633802817</v>
      </c>
      <c r="BZ11" s="138">
        <f t="shared" si="27"/>
        <v>99.6</v>
      </c>
      <c r="CA11" s="138">
        <f t="shared" si="27"/>
        <v>85.6</v>
      </c>
      <c r="CB11" s="138">
        <f t="shared" si="27"/>
        <v>87.341772151898738</v>
      </c>
      <c r="CC11" s="138">
        <f t="shared" si="27"/>
        <v>61.851851851851848</v>
      </c>
      <c r="CD11" s="138">
        <f t="shared" si="27"/>
        <v>81.124497991967871</v>
      </c>
      <c r="CE11" s="138">
        <f t="shared" si="27"/>
        <v>104.20560747663552</v>
      </c>
      <c r="CF11" s="138">
        <f t="shared" si="27"/>
        <v>97.842418357487929</v>
      </c>
      <c r="CG11" s="138">
        <f t="shared" si="27"/>
        <v>123.54401017964072</v>
      </c>
      <c r="CH11" s="138">
        <f t="shared" si="27"/>
        <v>105.32777376237622</v>
      </c>
      <c r="CI11" s="138">
        <f t="shared" si="27"/>
        <v>103.17634907623318</v>
      </c>
      <c r="CJ11" s="138">
        <f t="shared" si="27"/>
        <v>96.665777860314364</v>
      </c>
      <c r="CK11" s="138">
        <f t="shared" si="27"/>
        <v>98.520165644673156</v>
      </c>
      <c r="CL11" s="138">
        <f t="shared" si="27"/>
        <v>170.18854014147436</v>
      </c>
      <c r="CM11" s="138">
        <f t="shared" si="27"/>
        <v>143.37467064602828</v>
      </c>
      <c r="CN11" s="138">
        <f t="shared" si="27"/>
        <v>147.15343984128296</v>
      </c>
      <c r="CO11" s="138">
        <f t="shared" si="27"/>
        <v>127.50505330901866</v>
      </c>
      <c r="CP11" s="138">
        <f t="shared" si="27"/>
        <v>120.2726151521029</v>
      </c>
      <c r="CQ11" s="138">
        <f t="shared" si="27"/>
        <v>164.70066606783675</v>
      </c>
      <c r="CR11" s="138">
        <f t="shared" si="27"/>
        <v>135.75020564682407</v>
      </c>
      <c r="CS11" s="138">
        <f t="shared" si="27"/>
        <v>134.44631847690664</v>
      </c>
      <c r="CT11" s="138">
        <f t="shared" si="27"/>
        <v>131.53697397363044</v>
      </c>
      <c r="CU11" s="138">
        <f t="shared" si="27"/>
        <v>84.004583283104864</v>
      </c>
      <c r="CV11" s="138">
        <f t="shared" si="27"/>
        <v>76.466809498642519</v>
      </c>
      <c r="CW11" s="138">
        <f t="shared" si="27"/>
        <v>67.743236368227628</v>
      </c>
      <c r="CX11" s="138">
        <f t="shared" si="27"/>
        <v>91.448110514340698</v>
      </c>
      <c r="CY11" s="138">
        <f t="shared" si="27"/>
        <v>95.924248401282455</v>
      </c>
      <c r="CZ11" s="138">
        <f t="shared" si="27"/>
        <v>151.07860622221241</v>
      </c>
      <c r="DA11" s="138">
        <f t="shared" si="20"/>
        <v>179.28005501264713</v>
      </c>
      <c r="DB11" s="138">
        <f t="shared" si="20"/>
        <v>135.07088916714142</v>
      </c>
      <c r="DC11" s="138">
        <f t="shared" ref="DC11:DM11" si="28">BB11/AX11*100</f>
        <v>158.83536966945948</v>
      </c>
      <c r="DD11" s="139">
        <f t="shared" si="28"/>
        <v>85.310231495545409</v>
      </c>
      <c r="DE11" s="138">
        <f t="shared" si="28"/>
        <v>98.943372325343447</v>
      </c>
      <c r="DF11" s="138">
        <f t="shared" si="28"/>
        <v>68.303046753407088</v>
      </c>
      <c r="DG11" s="138">
        <f t="shared" si="28"/>
        <v>71.680066957007412</v>
      </c>
      <c r="DH11" s="480">
        <f t="shared" si="28"/>
        <v>109.31679629576409</v>
      </c>
      <c r="DI11" s="480">
        <f t="shared" si="28"/>
        <v>96.879159747252459</v>
      </c>
      <c r="DJ11" s="480">
        <f t="shared" si="28"/>
        <v>103.34228350764276</v>
      </c>
      <c r="DK11" s="480">
        <f t="shared" si="28"/>
        <v>104.41956323762555</v>
      </c>
      <c r="DL11" s="480">
        <f t="shared" si="28"/>
        <v>126.63878304210631</v>
      </c>
      <c r="DM11" s="480">
        <f t="shared" si="28"/>
        <v>110.9123698059238</v>
      </c>
      <c r="DN11" s="377">
        <f>BN11/BM11*100</f>
        <v>118.92484493459123</v>
      </c>
      <c r="JF11" s="115" t="s">
        <v>349</v>
      </c>
      <c r="JG11" s="115" t="s">
        <v>350</v>
      </c>
    </row>
    <row r="12" spans="1:292" ht="19.95" customHeight="1">
      <c r="A12" s="506">
        <v>4</v>
      </c>
      <c r="B12" s="507" t="str">
        <f>IF('1'!A1=1,D12,F12)</f>
        <v>Italy</v>
      </c>
      <c r="C12" s="275"/>
      <c r="D12" s="595" t="s">
        <v>337</v>
      </c>
      <c r="E12" s="511"/>
      <c r="F12" s="599" t="s">
        <v>84</v>
      </c>
      <c r="G12" s="314">
        <v>415</v>
      </c>
      <c r="H12" s="314">
        <v>683</v>
      </c>
      <c r="I12" s="314">
        <v>566</v>
      </c>
      <c r="J12" s="314">
        <v>610</v>
      </c>
      <c r="K12" s="314">
        <v>745</v>
      </c>
      <c r="L12" s="314">
        <v>965</v>
      </c>
      <c r="M12" s="314">
        <v>574</v>
      </c>
      <c r="N12" s="314">
        <v>636</v>
      </c>
      <c r="O12" s="314">
        <v>472</v>
      </c>
      <c r="P12" s="314">
        <v>642</v>
      </c>
      <c r="Q12" s="314">
        <v>519</v>
      </c>
      <c r="R12" s="314">
        <v>755</v>
      </c>
      <c r="S12" s="314">
        <v>687</v>
      </c>
      <c r="T12" s="314">
        <v>547</v>
      </c>
      <c r="U12" s="314">
        <v>392</v>
      </c>
      <c r="V12" s="314">
        <v>637</v>
      </c>
      <c r="W12" s="314">
        <v>674</v>
      </c>
      <c r="X12" s="314">
        <v>648</v>
      </c>
      <c r="Y12" s="314">
        <v>486</v>
      </c>
      <c r="Z12" s="314">
        <v>518</v>
      </c>
      <c r="AA12" s="314">
        <v>522</v>
      </c>
      <c r="AB12" s="314">
        <v>393</v>
      </c>
      <c r="AC12" s="314">
        <v>393</v>
      </c>
      <c r="AD12" s="314">
        <v>513</v>
      </c>
      <c r="AE12" s="314">
        <v>374.13755300000003</v>
      </c>
      <c r="AF12" s="314">
        <v>476.21869199999998</v>
      </c>
      <c r="AG12" s="314">
        <v>399.86370799999997</v>
      </c>
      <c r="AH12" s="314">
        <v>525.43867124000008</v>
      </c>
      <c r="AI12" s="314">
        <v>533.60762099999999</v>
      </c>
      <c r="AJ12" s="314">
        <v>572.3058319999999</v>
      </c>
      <c r="AK12" s="314">
        <v>500.01186131000003</v>
      </c>
      <c r="AL12" s="314">
        <v>720.6141090000001</v>
      </c>
      <c r="AM12" s="314">
        <v>680.45563700000002</v>
      </c>
      <c r="AN12" s="314">
        <v>721.34967500000005</v>
      </c>
      <c r="AO12" s="314">
        <v>496.375069</v>
      </c>
      <c r="AP12" s="314">
        <v>596.9228081199999</v>
      </c>
      <c r="AQ12" s="499">
        <v>584.73892699999999</v>
      </c>
      <c r="AR12" s="314">
        <v>627.19802529999993</v>
      </c>
      <c r="AS12" s="314">
        <v>513.37258500000007</v>
      </c>
      <c r="AT12" s="314">
        <v>560.84489699999995</v>
      </c>
      <c r="AU12" s="314">
        <v>511.66663644999994</v>
      </c>
      <c r="AV12" s="314">
        <v>406.16571091000003</v>
      </c>
      <c r="AW12" s="314">
        <v>369.44833017000002</v>
      </c>
      <c r="AX12" s="314">
        <v>568.59648377999997</v>
      </c>
      <c r="AY12" s="314">
        <v>611.30403096999999</v>
      </c>
      <c r="AZ12" s="314">
        <v>822.50057220999997</v>
      </c>
      <c r="BA12" s="314">
        <v>965.38172027999997</v>
      </c>
      <c r="BB12" s="314">
        <v>940.80082246000006</v>
      </c>
      <c r="BC12" s="314">
        <v>595.95348388000002</v>
      </c>
      <c r="BD12" s="314">
        <v>218.54000369000002</v>
      </c>
      <c r="BE12" s="314">
        <v>344.40433591999999</v>
      </c>
      <c r="BF12" s="314">
        <v>421.86952511999999</v>
      </c>
      <c r="BG12" s="314">
        <v>372.58797028999999</v>
      </c>
      <c r="BH12" s="314">
        <v>374.10081480999997</v>
      </c>
      <c r="BI12" s="314">
        <v>359.33659957999998</v>
      </c>
      <c r="BJ12" s="314">
        <v>414.65987577999999</v>
      </c>
      <c r="BK12" s="314">
        <v>483.03711320000002</v>
      </c>
      <c r="BL12" s="314">
        <v>463.31666036999997</v>
      </c>
      <c r="BM12" s="314">
        <f>BG12+BH12</f>
        <v>746.6887850999999</v>
      </c>
      <c r="BN12" s="619">
        <f>BK12+BL12</f>
        <v>946.35377356999993</v>
      </c>
      <c r="BO12" s="314">
        <f t="shared" si="0"/>
        <v>1821</v>
      </c>
      <c r="BP12" s="314">
        <f t="shared" si="1"/>
        <v>1775.6586242399999</v>
      </c>
      <c r="BQ12" s="314">
        <f t="shared" si="2"/>
        <v>2326.5394233100001</v>
      </c>
      <c r="BR12" s="314">
        <f t="shared" si="3"/>
        <v>2495.10318912</v>
      </c>
      <c r="BS12" s="314">
        <f>AQ12+AR12+AS12+AT12</f>
        <v>2286.1544343</v>
      </c>
      <c r="BT12" s="314">
        <f>AU12+AV12+AW12+AX12</f>
        <v>1855.87716131</v>
      </c>
      <c r="BU12" s="314">
        <f>AY12+AZ12+BA12+BB12</f>
        <v>3339.9871459200003</v>
      </c>
      <c r="BV12" s="314">
        <f t="shared" si="7"/>
        <v>1580.76734861</v>
      </c>
      <c r="BW12" s="619">
        <f>BG12+BH12+BI12+BJ12</f>
        <v>1520.6852604599999</v>
      </c>
      <c r="BX12" s="139">
        <f t="shared" ref="BX12:DA12" si="29">W12/S12*100</f>
        <v>98.107714701601168</v>
      </c>
      <c r="BY12" s="138">
        <f t="shared" si="29"/>
        <v>118.46435100548447</v>
      </c>
      <c r="BZ12" s="138">
        <f t="shared" si="29"/>
        <v>123.9795918367347</v>
      </c>
      <c r="CA12" s="138">
        <f t="shared" si="29"/>
        <v>81.318681318681314</v>
      </c>
      <c r="CB12" s="138">
        <f t="shared" si="29"/>
        <v>77.448071216617208</v>
      </c>
      <c r="CC12" s="138">
        <f t="shared" si="29"/>
        <v>60.648148148148152</v>
      </c>
      <c r="CD12" s="138">
        <f t="shared" si="29"/>
        <v>80.864197530864203</v>
      </c>
      <c r="CE12" s="138">
        <f t="shared" si="29"/>
        <v>99.034749034749041</v>
      </c>
      <c r="CF12" s="138">
        <f t="shared" si="29"/>
        <v>71.673860727969355</v>
      </c>
      <c r="CG12" s="138">
        <f t="shared" si="29"/>
        <v>121.17523969465648</v>
      </c>
      <c r="CH12" s="138">
        <f t="shared" si="29"/>
        <v>101.74649058524172</v>
      </c>
      <c r="CI12" s="138">
        <f t="shared" si="29"/>
        <v>102.42469224951269</v>
      </c>
      <c r="CJ12" s="138">
        <f t="shared" si="29"/>
        <v>142.62337921475634</v>
      </c>
      <c r="CK12" s="138">
        <f t="shared" si="29"/>
        <v>120.17710384203062</v>
      </c>
      <c r="CL12" s="138">
        <f t="shared" si="29"/>
        <v>125.04557210528344</v>
      </c>
      <c r="CM12" s="138">
        <f t="shared" si="29"/>
        <v>137.1452366266455</v>
      </c>
      <c r="CN12" s="138">
        <f t="shared" si="29"/>
        <v>127.51984983362898</v>
      </c>
      <c r="CO12" s="138">
        <f t="shared" si="29"/>
        <v>126.04269162855573</v>
      </c>
      <c r="CP12" s="138">
        <f t="shared" si="29"/>
        <v>99.272658792439074</v>
      </c>
      <c r="CQ12" s="138">
        <f t="shared" si="29"/>
        <v>82.835292934848695</v>
      </c>
      <c r="CR12" s="138">
        <f t="shared" si="29"/>
        <v>85.933438596820679</v>
      </c>
      <c r="CS12" s="138">
        <f t="shared" si="29"/>
        <v>86.947848877869092</v>
      </c>
      <c r="CT12" s="138">
        <f t="shared" si="29"/>
        <v>103.42432911351558</v>
      </c>
      <c r="CU12" s="138">
        <f t="shared" si="29"/>
        <v>93.95601732263728</v>
      </c>
      <c r="CV12" s="138">
        <f t="shared" si="29"/>
        <v>87.503433211656173</v>
      </c>
      <c r="CW12" s="138">
        <f t="shared" si="29"/>
        <v>64.758767490653966</v>
      </c>
      <c r="CX12" s="138">
        <f t="shared" si="29"/>
        <v>71.964951180632283</v>
      </c>
      <c r="CY12" s="138">
        <f t="shared" si="29"/>
        <v>101.38212664882285</v>
      </c>
      <c r="CZ12" s="138">
        <f t="shared" si="29"/>
        <v>119.47310757083858</v>
      </c>
      <c r="DA12" s="138">
        <f t="shared" si="29"/>
        <v>202.50369494933884</v>
      </c>
      <c r="DB12" s="138">
        <f t="shared" ref="DB12:DD12" si="30">BA12/AW12*100</f>
        <v>261.30358197471992</v>
      </c>
      <c r="DC12" s="138">
        <f t="shared" si="30"/>
        <v>165.4601900113073</v>
      </c>
      <c r="DD12" s="139">
        <f t="shared" si="30"/>
        <v>97.488885020823076</v>
      </c>
      <c r="DE12" s="138">
        <f t="shared" ref="DE12:DM12" si="31">BD12/AZ12*100</f>
        <v>26.570194729810183</v>
      </c>
      <c r="DF12" s="138">
        <f t="shared" si="31"/>
        <v>35.67545652512549</v>
      </c>
      <c r="DG12" s="138">
        <f t="shared" si="31"/>
        <v>44.841534472397484</v>
      </c>
      <c r="DH12" s="480">
        <f t="shared" si="31"/>
        <v>62.519639597412521</v>
      </c>
      <c r="DI12" s="480">
        <f t="shared" si="31"/>
        <v>171.18184702726722</v>
      </c>
      <c r="DJ12" s="480">
        <f t="shared" si="31"/>
        <v>104.33567818480327</v>
      </c>
      <c r="DK12" s="480">
        <f t="shared" si="31"/>
        <v>98.291023904144481</v>
      </c>
      <c r="DL12" s="480">
        <f t="shared" si="31"/>
        <v>129.64377589110919</v>
      </c>
      <c r="DM12" s="480">
        <f t="shared" si="31"/>
        <v>123.84807571331042</v>
      </c>
      <c r="DN12" s="377">
        <f>BN12/BM12*100</f>
        <v>126.74005455207956</v>
      </c>
    </row>
    <row r="13" spans="1:292" ht="19.95" customHeight="1">
      <c r="A13" s="506">
        <v>5</v>
      </c>
      <c r="B13" s="507" t="str">
        <f>IF('1'!A1=1,D13,F13)</f>
        <v>Romania</v>
      </c>
      <c r="C13" s="275"/>
      <c r="D13" s="595" t="s">
        <v>336</v>
      </c>
      <c r="E13" s="511"/>
      <c r="F13" s="599" t="s">
        <v>89</v>
      </c>
      <c r="G13" s="314">
        <v>85</v>
      </c>
      <c r="H13" s="314">
        <v>165</v>
      </c>
      <c r="I13" s="314">
        <v>159</v>
      </c>
      <c r="J13" s="314">
        <v>213</v>
      </c>
      <c r="K13" s="314">
        <v>166</v>
      </c>
      <c r="L13" s="314">
        <v>268</v>
      </c>
      <c r="M13" s="314">
        <v>230</v>
      </c>
      <c r="N13" s="314">
        <v>159</v>
      </c>
      <c r="O13" s="314">
        <v>96</v>
      </c>
      <c r="P13" s="314">
        <v>127</v>
      </c>
      <c r="Q13" s="314">
        <v>107</v>
      </c>
      <c r="R13" s="314">
        <v>98</v>
      </c>
      <c r="S13" s="314">
        <v>100</v>
      </c>
      <c r="T13" s="314">
        <v>109</v>
      </c>
      <c r="U13" s="314">
        <v>113</v>
      </c>
      <c r="V13" s="314">
        <v>105</v>
      </c>
      <c r="W13" s="314">
        <v>103</v>
      </c>
      <c r="X13" s="314">
        <v>110</v>
      </c>
      <c r="Y13" s="314">
        <v>115</v>
      </c>
      <c r="Z13" s="314">
        <v>131</v>
      </c>
      <c r="AA13" s="314">
        <v>102</v>
      </c>
      <c r="AB13" s="314">
        <v>116</v>
      </c>
      <c r="AC13" s="314">
        <v>125</v>
      </c>
      <c r="AD13" s="314">
        <v>124</v>
      </c>
      <c r="AE13" s="314">
        <v>130.30396999999999</v>
      </c>
      <c r="AF13" s="314">
        <v>141.14503299999998</v>
      </c>
      <c r="AG13" s="314">
        <v>130.62115299999999</v>
      </c>
      <c r="AH13" s="314">
        <v>130.53177708999999</v>
      </c>
      <c r="AI13" s="314">
        <v>132.95681699999997</v>
      </c>
      <c r="AJ13" s="314">
        <v>139.07838799999999</v>
      </c>
      <c r="AK13" s="314">
        <v>156.81078893</v>
      </c>
      <c r="AL13" s="314">
        <v>159.36704200000003</v>
      </c>
      <c r="AM13" s="314">
        <v>172.503918</v>
      </c>
      <c r="AN13" s="314">
        <v>165.12731699999998</v>
      </c>
      <c r="AO13" s="314">
        <v>158.00971299999998</v>
      </c>
      <c r="AP13" s="314">
        <v>157.24644167999998</v>
      </c>
      <c r="AQ13" s="499">
        <v>166.70239900000001</v>
      </c>
      <c r="AR13" s="314">
        <v>177.29465906000001</v>
      </c>
      <c r="AS13" s="314">
        <v>172.45339000000001</v>
      </c>
      <c r="AT13" s="314">
        <v>165.45890800000001</v>
      </c>
      <c r="AU13" s="314">
        <v>202.61009973</v>
      </c>
      <c r="AV13" s="314">
        <v>160.36737814</v>
      </c>
      <c r="AW13" s="314">
        <v>191.57520108</v>
      </c>
      <c r="AX13" s="314">
        <v>232.44523454</v>
      </c>
      <c r="AY13" s="314">
        <v>217.17020488999998</v>
      </c>
      <c r="AZ13" s="314">
        <v>274.80496066000001</v>
      </c>
      <c r="BA13" s="314">
        <v>377.28346919000001</v>
      </c>
      <c r="BB13" s="314">
        <v>334.70380951000004</v>
      </c>
      <c r="BC13" s="314">
        <v>352.22079044999998</v>
      </c>
      <c r="BD13" s="314">
        <v>865.56598588999998</v>
      </c>
      <c r="BE13" s="314">
        <v>1225.08880748</v>
      </c>
      <c r="BF13" s="314">
        <v>1194.90443009</v>
      </c>
      <c r="BG13" s="314">
        <v>960.16104423999991</v>
      </c>
      <c r="BH13" s="314">
        <v>875.89164410000012</v>
      </c>
      <c r="BI13" s="314">
        <v>1061.9383437699998</v>
      </c>
      <c r="BJ13" s="314">
        <v>732.16505112000004</v>
      </c>
      <c r="BK13" s="314">
        <v>541.15572850000001</v>
      </c>
      <c r="BL13" s="314">
        <v>404.90523093000002</v>
      </c>
      <c r="BM13" s="314">
        <f t="shared" si="23"/>
        <v>1836.05268834</v>
      </c>
      <c r="BN13" s="619">
        <f t="shared" si="24"/>
        <v>946.06095943000003</v>
      </c>
      <c r="BO13" s="314">
        <f t="shared" ref="BO13:BO36" si="32">AA13+AB13+AC13+AD13</f>
        <v>467</v>
      </c>
      <c r="BP13" s="314">
        <f t="shared" ref="BP13:BP36" si="33">AE13+AF13+AG13+AH13</f>
        <v>532.60193308999987</v>
      </c>
      <c r="BQ13" s="314">
        <f t="shared" ref="BQ13:BQ36" si="34">AI13+AJ13+AK13+AL13</f>
        <v>588.21303592999993</v>
      </c>
      <c r="BR13" s="314">
        <f t="shared" ref="BR13:BR36" si="35">AM13+AN13+AO13+AP13</f>
        <v>652.88738967999984</v>
      </c>
      <c r="BS13" s="314">
        <f t="shared" si="4"/>
        <v>681.90935606000016</v>
      </c>
      <c r="BT13" s="314">
        <f t="shared" si="5"/>
        <v>786.99791348999997</v>
      </c>
      <c r="BU13" s="314">
        <f t="shared" si="6"/>
        <v>1203.9624442499999</v>
      </c>
      <c r="BV13" s="314">
        <f t="shared" ref="BV13:BV35" si="36">BC13+BD13+BE13+BF13</f>
        <v>3637.78001391</v>
      </c>
      <c r="BW13" s="619">
        <f t="shared" si="15"/>
        <v>3630.1560832299997</v>
      </c>
      <c r="BX13" s="139">
        <f t="shared" ref="BX13" si="37">W13/S13*100</f>
        <v>103</v>
      </c>
      <c r="BY13" s="138">
        <f t="shared" ref="BY13" si="38">X13/T13*100</f>
        <v>100.91743119266054</v>
      </c>
      <c r="BZ13" s="138">
        <f t="shared" ref="BZ13" si="39">Y13/U13*100</f>
        <v>101.76991150442478</v>
      </c>
      <c r="CA13" s="138">
        <f t="shared" ref="CA13" si="40">Z13/V13*100</f>
        <v>124.76190476190476</v>
      </c>
      <c r="CB13" s="138">
        <f t="shared" ref="CB13" si="41">AA13/W13*100</f>
        <v>99.029126213592235</v>
      </c>
      <c r="CC13" s="138">
        <f t="shared" ref="CC13" si="42">AB13/X13*100</f>
        <v>105.45454545454544</v>
      </c>
      <c r="CD13" s="138">
        <f t="shared" ref="CD13" si="43">AC13/Y13*100</f>
        <v>108.69565217391303</v>
      </c>
      <c r="CE13" s="138">
        <f t="shared" ref="CE13" si="44">AD13/Z13*100</f>
        <v>94.656488549618317</v>
      </c>
      <c r="CF13" s="138">
        <f t="shared" ref="CF13" si="45">AE13/AA13*100</f>
        <v>127.74899019607841</v>
      </c>
      <c r="CG13" s="138">
        <f t="shared" ref="CG13" si="46">AF13/AB13*100</f>
        <v>121.67675258620689</v>
      </c>
      <c r="CH13" s="138">
        <f t="shared" ref="CH13" si="47">AG13/AC13*100</f>
        <v>104.49692239999999</v>
      </c>
      <c r="CI13" s="138">
        <f t="shared" ref="CI13" si="48">AH13/AD13*100</f>
        <v>105.26756216935482</v>
      </c>
      <c r="CJ13" s="138">
        <f t="shared" ref="CJ13" si="49">AI13/AE13*100</f>
        <v>102.03589115511981</v>
      </c>
      <c r="CK13" s="138">
        <f t="shared" ref="CK13" si="50">AJ13/AF13*100</f>
        <v>98.535800406097181</v>
      </c>
      <c r="CL13" s="138">
        <f t="shared" ref="CL13" si="51">AK13/AG13*100</f>
        <v>120.05007254070097</v>
      </c>
      <c r="CM13" s="138">
        <f t="shared" ref="CM13" si="52">AL13/AH13*100</f>
        <v>122.09060931585915</v>
      </c>
      <c r="CN13" s="138">
        <f t="shared" ref="CN13" si="53">AM13/AI13*100</f>
        <v>129.74431991704498</v>
      </c>
      <c r="CO13" s="138">
        <f t="shared" ref="CO13" si="54">AN13/AJ13*100</f>
        <v>118.72967423234728</v>
      </c>
      <c r="CP13" s="138">
        <f t="shared" ref="CP13" si="55">AO13/AK13*100</f>
        <v>100.76456733505445</v>
      </c>
      <c r="CQ13" s="138">
        <f t="shared" ref="CQ13" si="56">AP13/AL13*100</f>
        <v>98.669360807989364</v>
      </c>
      <c r="CR13" s="138">
        <f t="shared" ref="CR13" si="57">AQ13/AM13*100</f>
        <v>96.636876966469842</v>
      </c>
      <c r="CS13" s="138">
        <f t="shared" ref="CS13" si="58">AR13/AN13*100</f>
        <v>107.36846106450093</v>
      </c>
      <c r="CT13" s="138">
        <f t="shared" ref="CT13" si="59">AS13/AO13*100</f>
        <v>109.14100578108135</v>
      </c>
      <c r="CU13" s="138">
        <f t="shared" ref="CU13" si="60">AT13/AP13*100</f>
        <v>105.22267227942277</v>
      </c>
      <c r="CV13" s="138">
        <f t="shared" ref="CV13" si="61">AU13/AQ13*100</f>
        <v>121.54000239072744</v>
      </c>
      <c r="CW13" s="138">
        <f t="shared" ref="CW13" si="62">AV13/AR13*100</f>
        <v>90.452458630312435</v>
      </c>
      <c r="CX13" s="138">
        <f t="shared" ref="CX13:DA13" si="63">AW13/AS13*100</f>
        <v>111.08810391027974</v>
      </c>
      <c r="CY13" s="138">
        <f t="shared" si="63"/>
        <v>140.48517384147127</v>
      </c>
      <c r="CZ13" s="138">
        <f t="shared" si="63"/>
        <v>107.1862681966017</v>
      </c>
      <c r="DA13" s="138">
        <f t="shared" si="63"/>
        <v>171.35963925287629</v>
      </c>
      <c r="DB13" s="138">
        <f t="shared" ref="DB13:DD13" si="64">BA13/AW13*100</f>
        <v>196.93753004724758</v>
      </c>
      <c r="DC13" s="138">
        <f t="shared" si="64"/>
        <v>143.99254524291098</v>
      </c>
      <c r="DD13" s="139">
        <f t="shared" si="64"/>
        <v>162.18651662110148</v>
      </c>
      <c r="DE13" s="138">
        <f t="shared" ref="DE13" si="65">BD13/AZ13*100</f>
        <v>314.97465832173015</v>
      </c>
      <c r="DF13" s="138">
        <f t="shared" ref="DF13:DK13" si="66">BE13/BA13*100</f>
        <v>324.71308910251912</v>
      </c>
      <c r="DG13" s="138">
        <f t="shared" si="66"/>
        <v>357.00353450990508</v>
      </c>
      <c r="DH13" s="480">
        <f t="shared" si="66"/>
        <v>272.6020355054257</v>
      </c>
      <c r="DI13" s="480">
        <f t="shared" si="66"/>
        <v>101.19293715075726</v>
      </c>
      <c r="DJ13" s="480">
        <f t="shared" si="66"/>
        <v>86.682560258990563</v>
      </c>
      <c r="DK13" s="480">
        <f t="shared" si="66"/>
        <v>61.273942307239878</v>
      </c>
      <c r="DL13" s="480">
        <f t="shared" si="12"/>
        <v>56.360933589879515</v>
      </c>
      <c r="DM13" s="480">
        <f t="shared" si="13"/>
        <v>46.227776421597213</v>
      </c>
      <c r="DN13" s="377">
        <f t="shared" si="14"/>
        <v>51.526896011102295</v>
      </c>
    </row>
    <row r="14" spans="1:292" ht="19.95" customHeight="1">
      <c r="A14" s="506">
        <v>6</v>
      </c>
      <c r="B14" s="507" t="str">
        <f>IF('1'!A1=1,D14,F14)</f>
        <v>Netherlands</v>
      </c>
      <c r="C14" s="275"/>
      <c r="D14" s="595" t="s">
        <v>325</v>
      </c>
      <c r="E14" s="511"/>
      <c r="F14" s="599" t="s">
        <v>86</v>
      </c>
      <c r="G14" s="314">
        <v>88</v>
      </c>
      <c r="H14" s="314">
        <v>101</v>
      </c>
      <c r="I14" s="314">
        <v>116</v>
      </c>
      <c r="J14" s="314">
        <v>148</v>
      </c>
      <c r="K14" s="314">
        <v>176</v>
      </c>
      <c r="L14" s="314">
        <v>190</v>
      </c>
      <c r="M14" s="314">
        <v>163</v>
      </c>
      <c r="N14" s="314">
        <v>173</v>
      </c>
      <c r="O14" s="314">
        <v>95</v>
      </c>
      <c r="P14" s="314">
        <v>141</v>
      </c>
      <c r="Q14" s="314">
        <v>178</v>
      </c>
      <c r="R14" s="314">
        <v>256</v>
      </c>
      <c r="S14" s="314">
        <v>207</v>
      </c>
      <c r="T14" s="314">
        <v>170</v>
      </c>
      <c r="U14" s="314">
        <v>219</v>
      </c>
      <c r="V14" s="314">
        <v>259</v>
      </c>
      <c r="W14" s="314">
        <v>345</v>
      </c>
      <c r="X14" s="314">
        <v>203</v>
      </c>
      <c r="Y14" s="314">
        <v>241</v>
      </c>
      <c r="Z14" s="314">
        <v>183</v>
      </c>
      <c r="AA14" s="314">
        <v>204</v>
      </c>
      <c r="AB14" s="314">
        <v>153</v>
      </c>
      <c r="AC14" s="314">
        <v>136</v>
      </c>
      <c r="AD14" s="314">
        <v>245</v>
      </c>
      <c r="AE14" s="314">
        <v>247.72185899999999</v>
      </c>
      <c r="AF14" s="314">
        <v>213.51023599999999</v>
      </c>
      <c r="AG14" s="314">
        <v>184.698016</v>
      </c>
      <c r="AH14" s="314">
        <v>229.60673362</v>
      </c>
      <c r="AI14" s="314">
        <v>281.79532400000005</v>
      </c>
      <c r="AJ14" s="314">
        <v>434.13278300000002</v>
      </c>
      <c r="AK14" s="314">
        <v>370.64093773999997</v>
      </c>
      <c r="AL14" s="314">
        <v>454.57233400000001</v>
      </c>
      <c r="AM14" s="314">
        <v>343.93114700000001</v>
      </c>
      <c r="AN14" s="314">
        <v>337.43993700000004</v>
      </c>
      <c r="AO14" s="314">
        <v>315.57701299999997</v>
      </c>
      <c r="AP14" s="314">
        <v>436.98345405000003</v>
      </c>
      <c r="AQ14" s="499">
        <v>441.47831099999996</v>
      </c>
      <c r="AR14" s="314">
        <v>421.73697324</v>
      </c>
      <c r="AS14" s="314">
        <v>451.68510399999997</v>
      </c>
      <c r="AT14" s="314">
        <v>398.21881999999999</v>
      </c>
      <c r="AU14" s="314">
        <v>443.41427437999999</v>
      </c>
      <c r="AV14" s="314">
        <v>373.01965854000002</v>
      </c>
      <c r="AW14" s="314">
        <v>286.21259443999998</v>
      </c>
      <c r="AX14" s="314">
        <v>516.24991051000006</v>
      </c>
      <c r="AY14" s="314">
        <v>370.02782242000001</v>
      </c>
      <c r="AZ14" s="314">
        <v>557.12072637999995</v>
      </c>
      <c r="BA14" s="314">
        <v>535.18081370999994</v>
      </c>
      <c r="BB14" s="314">
        <v>653.86818188999996</v>
      </c>
      <c r="BC14" s="314">
        <v>544.77882685999998</v>
      </c>
      <c r="BD14" s="314">
        <v>303.46342249000003</v>
      </c>
      <c r="BE14" s="314">
        <v>298.31282250000004</v>
      </c>
      <c r="BF14" s="314">
        <v>303.34596262000002</v>
      </c>
      <c r="BG14" s="314">
        <v>431.40087854999996</v>
      </c>
      <c r="BH14" s="314">
        <v>312.28468554</v>
      </c>
      <c r="BI14" s="314">
        <v>296.77795575000005</v>
      </c>
      <c r="BJ14" s="314">
        <v>438.79895431</v>
      </c>
      <c r="BK14" s="314">
        <v>441.13694287999994</v>
      </c>
      <c r="BL14" s="314">
        <v>478.45777636000003</v>
      </c>
      <c r="BM14" s="314">
        <f t="shared" si="23"/>
        <v>743.68556408999996</v>
      </c>
      <c r="BN14" s="619">
        <f t="shared" si="24"/>
        <v>919.5947192399999</v>
      </c>
      <c r="BO14" s="314">
        <f t="shared" si="32"/>
        <v>738</v>
      </c>
      <c r="BP14" s="314">
        <f t="shared" si="33"/>
        <v>875.5368446199999</v>
      </c>
      <c r="BQ14" s="314">
        <f t="shared" si="34"/>
        <v>1541.1413787399999</v>
      </c>
      <c r="BR14" s="314">
        <f t="shared" si="35"/>
        <v>1433.9315510500001</v>
      </c>
      <c r="BS14" s="314">
        <f t="shared" ref="BS14:BS17" si="67">AQ14+AR14+AS14+AT14</f>
        <v>1713.11920824</v>
      </c>
      <c r="BT14" s="314">
        <f t="shared" ref="BT14:BT17" si="68">AU14+AV14+AW14+AX14</f>
        <v>1618.89643787</v>
      </c>
      <c r="BU14" s="314">
        <f t="shared" ref="BU14:BU17" si="69">AY14+AZ14+BA14+BB14</f>
        <v>2116.1975444</v>
      </c>
      <c r="BV14" s="314">
        <f t="shared" si="36"/>
        <v>1449.90103447</v>
      </c>
      <c r="BW14" s="619">
        <f t="shared" si="15"/>
        <v>1479.2624741500001</v>
      </c>
      <c r="BX14" s="139">
        <f t="shared" ref="BX14:DA14" si="70">W14/S14*100</f>
        <v>166.66666666666669</v>
      </c>
      <c r="BY14" s="138">
        <f t="shared" si="70"/>
        <v>119.41176470588235</v>
      </c>
      <c r="BZ14" s="138">
        <f t="shared" si="70"/>
        <v>110.04566210045664</v>
      </c>
      <c r="CA14" s="138">
        <f t="shared" si="70"/>
        <v>70.656370656370655</v>
      </c>
      <c r="CB14" s="138">
        <f t="shared" si="70"/>
        <v>59.130434782608695</v>
      </c>
      <c r="CC14" s="138">
        <f t="shared" si="70"/>
        <v>75.369458128078819</v>
      </c>
      <c r="CD14" s="138">
        <f t="shared" si="70"/>
        <v>56.431535269709542</v>
      </c>
      <c r="CE14" s="138">
        <f t="shared" si="70"/>
        <v>133.87978142076503</v>
      </c>
      <c r="CF14" s="138">
        <f t="shared" si="70"/>
        <v>121.43228382352942</v>
      </c>
      <c r="CG14" s="138">
        <f t="shared" si="70"/>
        <v>139.54917385620917</v>
      </c>
      <c r="CH14" s="138">
        <f t="shared" si="70"/>
        <v>135.80736470588235</v>
      </c>
      <c r="CI14" s="138">
        <f t="shared" si="70"/>
        <v>93.717034130612248</v>
      </c>
      <c r="CJ14" s="138">
        <f t="shared" si="70"/>
        <v>113.7547268285275</v>
      </c>
      <c r="CK14" s="138">
        <f t="shared" si="70"/>
        <v>203.33113350125288</v>
      </c>
      <c r="CL14" s="138">
        <f t="shared" si="70"/>
        <v>200.67402225912377</v>
      </c>
      <c r="CM14" s="138">
        <f t="shared" si="70"/>
        <v>197.97865978631052</v>
      </c>
      <c r="CN14" s="138">
        <f t="shared" si="70"/>
        <v>122.04998369667766</v>
      </c>
      <c r="CO14" s="138">
        <f t="shared" si="70"/>
        <v>77.727356747440112</v>
      </c>
      <c r="CP14" s="138">
        <f t="shared" si="70"/>
        <v>85.143593399111609</v>
      </c>
      <c r="CQ14" s="138">
        <f t="shared" si="70"/>
        <v>96.130675222746845</v>
      </c>
      <c r="CR14" s="138">
        <f t="shared" si="70"/>
        <v>128.36241057283479</v>
      </c>
      <c r="CS14" s="138">
        <f t="shared" si="70"/>
        <v>124.98134541792543</v>
      </c>
      <c r="CT14" s="138">
        <f t="shared" si="70"/>
        <v>143.12991295091572</v>
      </c>
      <c r="CU14" s="138">
        <f t="shared" si="70"/>
        <v>91.129038481725999</v>
      </c>
      <c r="CV14" s="138">
        <f t="shared" si="70"/>
        <v>100.43851834433606</v>
      </c>
      <c r="CW14" s="138">
        <f t="shared" si="70"/>
        <v>88.448412685819662</v>
      </c>
      <c r="CX14" s="138">
        <f t="shared" si="70"/>
        <v>63.365515467607715</v>
      </c>
      <c r="CY14" s="138">
        <f t="shared" si="70"/>
        <v>129.63975698335906</v>
      </c>
      <c r="CZ14" s="138">
        <f t="shared" si="70"/>
        <v>83.449686624858458</v>
      </c>
      <c r="DA14" s="138">
        <f t="shared" si="70"/>
        <v>149.35425348909814</v>
      </c>
      <c r="DB14" s="138">
        <f t="shared" ref="DB14:DI14" si="71">BA14/AW14*100</f>
        <v>186.98716412432097</v>
      </c>
      <c r="DC14" s="138">
        <f t="shared" si="71"/>
        <v>126.65729689793991</v>
      </c>
      <c r="DD14" s="139">
        <f t="shared" si="71"/>
        <v>147.22644997263174</v>
      </c>
      <c r="DE14" s="138">
        <f t="shared" si="71"/>
        <v>54.469957429480772</v>
      </c>
      <c r="DF14" s="138">
        <f t="shared" si="71"/>
        <v>55.740567460186966</v>
      </c>
      <c r="DG14" s="138">
        <f t="shared" si="71"/>
        <v>46.39252543887077</v>
      </c>
      <c r="DH14" s="480">
        <f t="shared" si="71"/>
        <v>79.188260864782762</v>
      </c>
      <c r="DI14" s="480">
        <f t="shared" si="71"/>
        <v>102.90686204538891</v>
      </c>
      <c r="DJ14" s="480">
        <f>BI14/BE14*100</f>
        <v>99.48548415145649</v>
      </c>
      <c r="DK14" s="480">
        <f t="shared" ref="DK14:DK36" si="72">BJ14/BF14*100</f>
        <v>144.65297329824074</v>
      </c>
      <c r="DL14" s="480">
        <f t="shared" si="12"/>
        <v>102.25684851702765</v>
      </c>
      <c r="DM14" s="480">
        <f t="shared" si="13"/>
        <v>153.21205250031872</v>
      </c>
      <c r="DN14" s="377">
        <f t="shared" si="14"/>
        <v>123.65370038683604</v>
      </c>
    </row>
    <row r="15" spans="1:292" ht="19.95" customHeight="1">
      <c r="A15" s="506">
        <v>7</v>
      </c>
      <c r="B15" s="507" t="str">
        <f>IF('1'!A1=1,D15,F15)</f>
        <v>Bulgaria</v>
      </c>
      <c r="C15" s="508"/>
      <c r="D15" s="596" t="s">
        <v>339</v>
      </c>
      <c r="E15" s="512"/>
      <c r="F15" s="600" t="s">
        <v>91</v>
      </c>
      <c r="G15" s="314">
        <v>104</v>
      </c>
      <c r="H15" s="314">
        <v>96</v>
      </c>
      <c r="I15" s="314">
        <v>113</v>
      </c>
      <c r="J15" s="314">
        <v>135</v>
      </c>
      <c r="K15" s="314">
        <v>182</v>
      </c>
      <c r="L15" s="314">
        <v>219</v>
      </c>
      <c r="M15" s="314">
        <v>181</v>
      </c>
      <c r="N15" s="314">
        <v>168</v>
      </c>
      <c r="O15" s="314">
        <v>132</v>
      </c>
      <c r="P15" s="314">
        <v>169</v>
      </c>
      <c r="Q15" s="314">
        <v>135</v>
      </c>
      <c r="R15" s="314">
        <v>130</v>
      </c>
      <c r="S15" s="314">
        <v>136</v>
      </c>
      <c r="T15" s="314">
        <v>129</v>
      </c>
      <c r="U15" s="314">
        <v>168</v>
      </c>
      <c r="V15" s="314">
        <v>152</v>
      </c>
      <c r="W15" s="314">
        <v>165</v>
      </c>
      <c r="X15" s="314">
        <v>161</v>
      </c>
      <c r="Y15" s="314">
        <v>123</v>
      </c>
      <c r="Z15" s="314">
        <v>98</v>
      </c>
      <c r="AA15" s="314">
        <v>98</v>
      </c>
      <c r="AB15" s="314">
        <v>87</v>
      </c>
      <c r="AC15" s="314">
        <v>141</v>
      </c>
      <c r="AD15" s="314">
        <v>93</v>
      </c>
      <c r="AE15" s="314">
        <v>91.85576300000001</v>
      </c>
      <c r="AF15" s="314">
        <v>111.06930100000001</v>
      </c>
      <c r="AG15" s="314">
        <v>102.965576</v>
      </c>
      <c r="AH15" s="314">
        <v>110.58439899</v>
      </c>
      <c r="AI15" s="314">
        <v>105.387062</v>
      </c>
      <c r="AJ15" s="314">
        <v>86.041744999999992</v>
      </c>
      <c r="AK15" s="314">
        <v>106.82662558</v>
      </c>
      <c r="AL15" s="314">
        <v>130.335916</v>
      </c>
      <c r="AM15" s="314">
        <v>143.35579000000001</v>
      </c>
      <c r="AN15" s="314">
        <v>124.319562</v>
      </c>
      <c r="AO15" s="314">
        <v>125.797546</v>
      </c>
      <c r="AP15" s="314">
        <v>117.58593369</v>
      </c>
      <c r="AQ15" s="499">
        <v>122.85866300000001</v>
      </c>
      <c r="AR15" s="314">
        <v>123.49759208</v>
      </c>
      <c r="AS15" s="314">
        <v>112.841717</v>
      </c>
      <c r="AT15" s="314">
        <v>108.449416</v>
      </c>
      <c r="AU15" s="314">
        <v>126.04882253</v>
      </c>
      <c r="AV15" s="314">
        <v>94.10108077000001</v>
      </c>
      <c r="AW15" s="314">
        <v>114.79281517000001</v>
      </c>
      <c r="AX15" s="314">
        <v>161.30872256000001</v>
      </c>
      <c r="AY15" s="314">
        <v>154.89269851</v>
      </c>
      <c r="AZ15" s="314">
        <v>175.19902844000001</v>
      </c>
      <c r="BA15" s="314">
        <v>262.64044065999997</v>
      </c>
      <c r="BB15" s="314">
        <v>214.61634035999998</v>
      </c>
      <c r="BC15" s="314">
        <v>204.22188123000001</v>
      </c>
      <c r="BD15" s="314">
        <v>511.18239889</v>
      </c>
      <c r="BE15" s="314">
        <v>341.42509848999998</v>
      </c>
      <c r="BF15" s="314">
        <v>360.18239299999999</v>
      </c>
      <c r="BG15" s="314">
        <v>194.60198811999999</v>
      </c>
      <c r="BH15" s="314">
        <v>207.95302686000002</v>
      </c>
      <c r="BI15" s="314">
        <v>270.86294452999999</v>
      </c>
      <c r="BJ15" s="314">
        <v>231.16711607000002</v>
      </c>
      <c r="BK15" s="314">
        <v>290.95310791999998</v>
      </c>
      <c r="BL15" s="314">
        <v>280.87348066000004</v>
      </c>
      <c r="BM15" s="314">
        <f t="shared" si="23"/>
        <v>402.55501498000001</v>
      </c>
      <c r="BN15" s="619">
        <f t="shared" si="24"/>
        <v>571.82658858000002</v>
      </c>
      <c r="BO15" s="314">
        <f>AA15+AB15+AC15+AD15</f>
        <v>419</v>
      </c>
      <c r="BP15" s="314">
        <f>AE15+AF15+AG15+AH15</f>
        <v>416.47503899000003</v>
      </c>
      <c r="BQ15" s="314">
        <f>AI15+AJ15+AK15+AL15</f>
        <v>428.59134857999999</v>
      </c>
      <c r="BR15" s="314">
        <f>AM15+AN15+AO15+AP15</f>
        <v>511.05883169000003</v>
      </c>
      <c r="BS15" s="314">
        <f>AQ15+AR15+AS15+AT15</f>
        <v>467.64738807999998</v>
      </c>
      <c r="BT15" s="314">
        <f>AU15+AV15+AW15+AX15</f>
        <v>496.25144103000002</v>
      </c>
      <c r="BU15" s="314">
        <f>AY15+AZ15+BA15+BB15</f>
        <v>807.34850797000001</v>
      </c>
      <c r="BV15" s="314">
        <f>BC15+BD15+BE15+BF15</f>
        <v>1417.0117716100001</v>
      </c>
      <c r="BW15" s="619">
        <f>BG15+BH15+BI15+BJ15</f>
        <v>904.58507557999997</v>
      </c>
      <c r="BX15" s="139">
        <f t="shared" ref="BX15:CG15" si="73">W15/S15*100</f>
        <v>121.3235294117647</v>
      </c>
      <c r="BY15" s="138">
        <f t="shared" si="73"/>
        <v>124.8062015503876</v>
      </c>
      <c r="BZ15" s="138">
        <f t="shared" si="73"/>
        <v>73.214285714285708</v>
      </c>
      <c r="CA15" s="138">
        <f t="shared" si="73"/>
        <v>64.473684210526315</v>
      </c>
      <c r="CB15" s="138">
        <f t="shared" si="73"/>
        <v>59.393939393939398</v>
      </c>
      <c r="CC15" s="138">
        <f t="shared" si="73"/>
        <v>54.037267080745345</v>
      </c>
      <c r="CD15" s="138">
        <f t="shared" si="73"/>
        <v>114.63414634146341</v>
      </c>
      <c r="CE15" s="138">
        <f t="shared" si="73"/>
        <v>94.897959183673478</v>
      </c>
      <c r="CF15" s="138">
        <f t="shared" si="73"/>
        <v>93.730370408163282</v>
      </c>
      <c r="CG15" s="138">
        <f t="shared" si="73"/>
        <v>127.66586321839083</v>
      </c>
      <c r="CH15" s="138">
        <f>AG15/AC15*100</f>
        <v>73.025231205673762</v>
      </c>
      <c r="CI15" s="138">
        <f>AH15/AD15*100</f>
        <v>118.9079559032258</v>
      </c>
      <c r="CJ15" s="138">
        <f>AI15/AE15*100</f>
        <v>114.73102890670015</v>
      </c>
      <c r="CK15" s="138">
        <f>AJ15/AF15*100</f>
        <v>77.466720529734843</v>
      </c>
      <c r="CL15" s="138">
        <f t="shared" ref="CL15:CY15" si="74">AK15/AG15*100</f>
        <v>103.74984507443537</v>
      </c>
      <c r="CM15" s="138">
        <f t="shared" si="74"/>
        <v>117.86103391653472</v>
      </c>
      <c r="CN15" s="138">
        <f t="shared" si="74"/>
        <v>136.02788357455114</v>
      </c>
      <c r="CO15" s="138">
        <f t="shared" si="74"/>
        <v>144.48749499443556</v>
      </c>
      <c r="CP15" s="138">
        <f t="shared" si="74"/>
        <v>117.75860682390751</v>
      </c>
      <c r="CQ15" s="138">
        <f t="shared" si="74"/>
        <v>90.21759872390048</v>
      </c>
      <c r="CR15" s="138">
        <f t="shared" si="74"/>
        <v>85.70191898074016</v>
      </c>
      <c r="CS15" s="138">
        <f t="shared" si="74"/>
        <v>99.338824954997833</v>
      </c>
      <c r="CT15" s="138">
        <f t="shared" si="74"/>
        <v>89.701047904384396</v>
      </c>
      <c r="CU15" s="138">
        <f t="shared" si="74"/>
        <v>92.229922914004973</v>
      </c>
      <c r="CV15" s="138">
        <f t="shared" si="74"/>
        <v>102.59660934939522</v>
      </c>
      <c r="CW15" s="138">
        <f t="shared" si="74"/>
        <v>76.196692733120372</v>
      </c>
      <c r="CX15" s="138">
        <f t="shared" si="74"/>
        <v>101.72905749918712</v>
      </c>
      <c r="CY15" s="138">
        <f t="shared" si="74"/>
        <v>148.74097852218955</v>
      </c>
      <c r="CZ15" s="138">
        <f t="shared" ref="CZ15:DA15" si="75">AY15/AU15*100</f>
        <v>122.88309831147774</v>
      </c>
      <c r="DA15" s="138">
        <f t="shared" si="75"/>
        <v>186.18173883487904</v>
      </c>
      <c r="DB15" s="138">
        <f t="shared" ref="DB15:DJ15" si="76">BA15/AW15*100</f>
        <v>228.79519094557276</v>
      </c>
      <c r="DC15" s="138">
        <f t="shared" si="76"/>
        <v>133.04695304382673</v>
      </c>
      <c r="DD15" s="139">
        <f t="shared" si="76"/>
        <v>131.84732604862924</v>
      </c>
      <c r="DE15" s="138">
        <f t="shared" si="76"/>
        <v>291.7723936266367</v>
      </c>
      <c r="DF15" s="138">
        <f t="shared" si="76"/>
        <v>129.99715414428138</v>
      </c>
      <c r="DG15" s="138">
        <f t="shared" si="76"/>
        <v>167.82617409085711</v>
      </c>
      <c r="DH15" s="480">
        <f t="shared" si="76"/>
        <v>95.28948952381559</v>
      </c>
      <c r="DI15" s="480">
        <f t="shared" si="76"/>
        <v>40.680787779774256</v>
      </c>
      <c r="DJ15" s="480">
        <f t="shared" si="76"/>
        <v>79.333050126639506</v>
      </c>
      <c r="DK15" s="480">
        <f>BJ15/BF15*100</f>
        <v>64.180570889260551</v>
      </c>
      <c r="DL15" s="480">
        <f>BK15/BG15*100</f>
        <v>149.51188871749127</v>
      </c>
      <c r="DM15" s="480">
        <f t="shared" si="13"/>
        <v>135.06582948133385</v>
      </c>
      <c r="DN15" s="377">
        <f t="shared" si="14"/>
        <v>142.04930190930793</v>
      </c>
    </row>
    <row r="16" spans="1:292" ht="19.95" customHeight="1">
      <c r="A16" s="506">
        <v>8</v>
      </c>
      <c r="B16" s="507" t="str">
        <f>IF('1'!A1=1,D16,F16)</f>
        <v>Slovakia</v>
      </c>
      <c r="C16" s="275"/>
      <c r="D16" s="595" t="s">
        <v>338</v>
      </c>
      <c r="E16" s="511"/>
      <c r="F16" s="599" t="s">
        <v>94</v>
      </c>
      <c r="G16" s="314">
        <v>105</v>
      </c>
      <c r="H16" s="314">
        <v>127</v>
      </c>
      <c r="I16" s="314">
        <v>127</v>
      </c>
      <c r="J16" s="314">
        <v>165</v>
      </c>
      <c r="K16" s="314">
        <v>203</v>
      </c>
      <c r="L16" s="314">
        <v>229</v>
      </c>
      <c r="M16" s="314">
        <v>200</v>
      </c>
      <c r="N16" s="314">
        <v>170</v>
      </c>
      <c r="O16" s="314">
        <v>148</v>
      </c>
      <c r="P16" s="314">
        <v>167</v>
      </c>
      <c r="Q16" s="314">
        <v>140</v>
      </c>
      <c r="R16" s="314">
        <v>126</v>
      </c>
      <c r="S16" s="314">
        <v>140</v>
      </c>
      <c r="T16" s="314">
        <v>207</v>
      </c>
      <c r="U16" s="314">
        <v>133</v>
      </c>
      <c r="V16" s="314">
        <v>172</v>
      </c>
      <c r="W16" s="314">
        <v>166</v>
      </c>
      <c r="X16" s="314">
        <v>152</v>
      </c>
      <c r="Y16" s="314">
        <v>138</v>
      </c>
      <c r="Z16" s="314">
        <v>109</v>
      </c>
      <c r="AA16" s="314">
        <v>102</v>
      </c>
      <c r="AB16" s="314">
        <v>94</v>
      </c>
      <c r="AC16" s="314">
        <v>88</v>
      </c>
      <c r="AD16" s="314">
        <v>88</v>
      </c>
      <c r="AE16" s="314">
        <v>77.344836000000001</v>
      </c>
      <c r="AF16" s="314">
        <v>83.928339000000008</v>
      </c>
      <c r="AG16" s="314">
        <v>98.095979</v>
      </c>
      <c r="AH16" s="314">
        <v>115.29905714</v>
      </c>
      <c r="AI16" s="314">
        <v>111.59370800000001</v>
      </c>
      <c r="AJ16" s="314">
        <v>126.675764</v>
      </c>
      <c r="AK16" s="314">
        <v>144.16503226</v>
      </c>
      <c r="AL16" s="314">
        <v>171.45482000000001</v>
      </c>
      <c r="AM16" s="314">
        <v>209.79074599999998</v>
      </c>
      <c r="AN16" s="314">
        <v>171.757282</v>
      </c>
      <c r="AO16" s="314">
        <v>174.97380700000002</v>
      </c>
      <c r="AP16" s="314">
        <v>156.92714973</v>
      </c>
      <c r="AQ16" s="499">
        <v>164.431883</v>
      </c>
      <c r="AR16" s="314">
        <v>164.30802062000001</v>
      </c>
      <c r="AS16" s="314">
        <v>122.686626</v>
      </c>
      <c r="AT16" s="314">
        <v>100.356672</v>
      </c>
      <c r="AU16" s="314">
        <v>118.10367671999998</v>
      </c>
      <c r="AV16" s="314">
        <v>75.771714989999992</v>
      </c>
      <c r="AW16" s="314">
        <v>79.125385800000004</v>
      </c>
      <c r="AX16" s="314">
        <v>81.676089969999992</v>
      </c>
      <c r="AY16" s="314">
        <v>127.32907969999999</v>
      </c>
      <c r="AZ16" s="314">
        <v>262.14996263</v>
      </c>
      <c r="BA16" s="314">
        <v>340.62383906999997</v>
      </c>
      <c r="BB16" s="314">
        <v>193.77372381000001</v>
      </c>
      <c r="BC16" s="314">
        <v>270.91681861999996</v>
      </c>
      <c r="BD16" s="314">
        <v>478.75289828999996</v>
      </c>
      <c r="BE16" s="314">
        <v>397.46683838000001</v>
      </c>
      <c r="BF16" s="314">
        <v>284.67650990999999</v>
      </c>
      <c r="BG16" s="314">
        <v>288.81651785999998</v>
      </c>
      <c r="BH16" s="314">
        <v>313.32660292000003</v>
      </c>
      <c r="BI16" s="314">
        <v>229.70596360999997</v>
      </c>
      <c r="BJ16" s="314">
        <v>223.06240579000001</v>
      </c>
      <c r="BK16" s="314">
        <v>252.17985475</v>
      </c>
      <c r="BL16" s="314">
        <v>235.09402507999999</v>
      </c>
      <c r="BM16" s="314">
        <f t="shared" si="23"/>
        <v>602.14312078</v>
      </c>
      <c r="BN16" s="619">
        <f>BK16+BL16</f>
        <v>487.27387983</v>
      </c>
      <c r="BO16" s="314">
        <f t="shared" si="32"/>
        <v>372</v>
      </c>
      <c r="BP16" s="314">
        <f t="shared" si="33"/>
        <v>374.66821113999998</v>
      </c>
      <c r="BQ16" s="314">
        <f t="shared" si="34"/>
        <v>553.88932426000008</v>
      </c>
      <c r="BR16" s="314">
        <f t="shared" si="35"/>
        <v>713.44898473000001</v>
      </c>
      <c r="BS16" s="314">
        <f t="shared" si="67"/>
        <v>551.78320162</v>
      </c>
      <c r="BT16" s="314">
        <f t="shared" si="68"/>
        <v>354.67686747999994</v>
      </c>
      <c r="BU16" s="314">
        <f t="shared" si="69"/>
        <v>923.87660520999987</v>
      </c>
      <c r="BV16" s="314">
        <f t="shared" si="36"/>
        <v>1431.8130652</v>
      </c>
      <c r="BW16" s="619">
        <f t="shared" si="15"/>
        <v>1054.9114901799999</v>
      </c>
      <c r="BX16" s="139">
        <f t="shared" ref="BX16:CK16" si="77">W16/S16*100</f>
        <v>118.57142857142857</v>
      </c>
      <c r="BY16" s="138">
        <f t="shared" si="77"/>
        <v>73.429951690821255</v>
      </c>
      <c r="BZ16" s="138">
        <f t="shared" si="77"/>
        <v>103.75939849624061</v>
      </c>
      <c r="CA16" s="138">
        <f t="shared" si="77"/>
        <v>63.372093023255815</v>
      </c>
      <c r="CB16" s="138">
        <f t="shared" si="77"/>
        <v>61.445783132530117</v>
      </c>
      <c r="CC16" s="138">
        <f t="shared" si="77"/>
        <v>61.842105263157897</v>
      </c>
      <c r="CD16" s="138">
        <f t="shared" si="77"/>
        <v>63.768115942028977</v>
      </c>
      <c r="CE16" s="138">
        <f t="shared" si="77"/>
        <v>80.733944954128447</v>
      </c>
      <c r="CF16" s="138">
        <f t="shared" si="77"/>
        <v>75.828270588235284</v>
      </c>
      <c r="CG16" s="138">
        <f t="shared" si="77"/>
        <v>89.285467021276617</v>
      </c>
      <c r="CH16" s="138">
        <f t="shared" si="77"/>
        <v>111.4727034090909</v>
      </c>
      <c r="CI16" s="138">
        <f t="shared" si="77"/>
        <v>131.02165584090909</v>
      </c>
      <c r="CJ16" s="138">
        <f t="shared" si="77"/>
        <v>144.28074810320885</v>
      </c>
      <c r="CK16" s="138">
        <f t="shared" si="77"/>
        <v>150.93324318023258</v>
      </c>
      <c r="CL16" s="138">
        <f t="shared" ref="CL16:CP16" si="78">AK16/AG16*100</f>
        <v>146.96324327422226</v>
      </c>
      <c r="CM16" s="138">
        <f t="shared" si="78"/>
        <v>148.70444238916349</v>
      </c>
      <c r="CN16" s="138">
        <f t="shared" si="78"/>
        <v>187.99513857896</v>
      </c>
      <c r="CO16" s="138">
        <f t="shared" si="78"/>
        <v>135.58811612930157</v>
      </c>
      <c r="CP16" s="138">
        <f t="shared" si="78"/>
        <v>121.3704906502131</v>
      </c>
      <c r="CQ16" s="138">
        <f t="shared" ref="CQ16" si="79">AP16/AL16*100</f>
        <v>91.526823060442382</v>
      </c>
      <c r="CR16" s="138">
        <f t="shared" ref="CR16:CW16" si="80">AQ16/AM16*100</f>
        <v>78.37899723184168</v>
      </c>
      <c r="CS16" s="138">
        <f t="shared" si="80"/>
        <v>95.662913797157088</v>
      </c>
      <c r="CT16" s="138">
        <f t="shared" si="80"/>
        <v>70.117138161142023</v>
      </c>
      <c r="CU16" s="138">
        <f t="shared" si="80"/>
        <v>63.951121378721297</v>
      </c>
      <c r="CV16" s="138">
        <f t="shared" si="80"/>
        <v>71.82528994088085</v>
      </c>
      <c r="CW16" s="138">
        <f t="shared" si="80"/>
        <v>46.115651995613447</v>
      </c>
      <c r="CX16" s="138">
        <f>AW16/AS16*100</f>
        <v>64.493896669715241</v>
      </c>
      <c r="CY16" s="138">
        <f t="shared" ref="CY16:DA16" si="81">AX16/AT16*100</f>
        <v>81.385809575271679</v>
      </c>
      <c r="CZ16" s="138">
        <f t="shared" si="81"/>
        <v>107.81127500532568</v>
      </c>
      <c r="DA16" s="138">
        <f t="shared" si="81"/>
        <v>345.97337893777035</v>
      </c>
      <c r="DB16" s="138">
        <f t="shared" ref="DB16:DD16" si="82">BA16/AW16*100</f>
        <v>430.48616525039421</v>
      </c>
      <c r="DC16" s="138">
        <f t="shared" si="82"/>
        <v>237.24657226022202</v>
      </c>
      <c r="DD16" s="139">
        <f t="shared" si="82"/>
        <v>212.76900709430006</v>
      </c>
      <c r="DE16" s="138">
        <f t="shared" ref="DE16:DI16" si="83">BD16/AZ16*100</f>
        <v>182.62558326804518</v>
      </c>
      <c r="DF16" s="138">
        <f t="shared" si="83"/>
        <v>116.68790988475664</v>
      </c>
      <c r="DG16" s="138">
        <f t="shared" si="83"/>
        <v>146.91182287910846</v>
      </c>
      <c r="DH16" s="480">
        <f t="shared" si="83"/>
        <v>106.60708306378974</v>
      </c>
      <c r="DI16" s="480">
        <f t="shared" si="83"/>
        <v>65.446413805354226</v>
      </c>
      <c r="DJ16" s="480">
        <f>BI16/BE16*100</f>
        <v>57.792485165866466</v>
      </c>
      <c r="DK16" s="480">
        <f t="shared" si="72"/>
        <v>78.356449522484596</v>
      </c>
      <c r="DL16" s="480">
        <f t="shared" si="12"/>
        <v>87.314900345222242</v>
      </c>
      <c r="DM16" s="480">
        <f t="shared" si="13"/>
        <v>75.031619686639019</v>
      </c>
      <c r="DN16" s="377">
        <f t="shared" si="14"/>
        <v>80.923266083119657</v>
      </c>
    </row>
    <row r="17" spans="1:287" ht="19.95" customHeight="1">
      <c r="A17" s="506">
        <v>9</v>
      </c>
      <c r="B17" s="507" t="str">
        <f>IF('1'!A1=1,D17,F17)</f>
        <v>Czech Republic</v>
      </c>
      <c r="C17" s="275"/>
      <c r="D17" s="595" t="s">
        <v>340</v>
      </c>
      <c r="E17" s="511"/>
      <c r="F17" s="599" t="s">
        <v>92</v>
      </c>
      <c r="G17" s="314">
        <v>85</v>
      </c>
      <c r="H17" s="314">
        <v>175</v>
      </c>
      <c r="I17" s="314">
        <v>138</v>
      </c>
      <c r="J17" s="314">
        <v>155</v>
      </c>
      <c r="K17" s="314">
        <v>176</v>
      </c>
      <c r="L17" s="314">
        <v>207</v>
      </c>
      <c r="M17" s="314">
        <v>207</v>
      </c>
      <c r="N17" s="314">
        <v>169</v>
      </c>
      <c r="O17" s="314">
        <v>151</v>
      </c>
      <c r="P17" s="314">
        <v>177</v>
      </c>
      <c r="Q17" s="314">
        <v>153</v>
      </c>
      <c r="R17" s="314">
        <v>132</v>
      </c>
      <c r="S17" s="314">
        <v>154</v>
      </c>
      <c r="T17" s="314">
        <v>183</v>
      </c>
      <c r="U17" s="314">
        <v>155</v>
      </c>
      <c r="V17" s="314">
        <v>178</v>
      </c>
      <c r="W17" s="314">
        <v>196</v>
      </c>
      <c r="X17" s="314">
        <v>174</v>
      </c>
      <c r="Y17" s="314">
        <v>131</v>
      </c>
      <c r="Z17" s="314">
        <v>115</v>
      </c>
      <c r="AA17" s="314">
        <v>94</v>
      </c>
      <c r="AB17" s="314">
        <v>90</v>
      </c>
      <c r="AC17" s="314">
        <v>96</v>
      </c>
      <c r="AD17" s="314">
        <v>99</v>
      </c>
      <c r="AE17" s="314">
        <v>79.714835000000008</v>
      </c>
      <c r="AF17" s="314">
        <v>110.59625800000001</v>
      </c>
      <c r="AG17" s="314">
        <v>112.549183</v>
      </c>
      <c r="AH17" s="314">
        <v>104.50373238</v>
      </c>
      <c r="AI17" s="314">
        <v>124.854704</v>
      </c>
      <c r="AJ17" s="314">
        <v>130.07566399999999</v>
      </c>
      <c r="AK17" s="314">
        <v>125.01695462999999</v>
      </c>
      <c r="AL17" s="314">
        <v>149.902603</v>
      </c>
      <c r="AM17" s="314">
        <v>155.76167999999998</v>
      </c>
      <c r="AN17" s="314">
        <v>156.09222600000001</v>
      </c>
      <c r="AO17" s="314">
        <v>169.439877</v>
      </c>
      <c r="AP17" s="314">
        <v>160.51634797</v>
      </c>
      <c r="AQ17" s="499">
        <v>176.39533399999999</v>
      </c>
      <c r="AR17" s="314">
        <v>177.78326306999998</v>
      </c>
      <c r="AS17" s="314">
        <v>164.06032300000001</v>
      </c>
      <c r="AT17" s="314">
        <v>149.15520000000001</v>
      </c>
      <c r="AU17" s="314">
        <v>124.81679439</v>
      </c>
      <c r="AV17" s="314">
        <v>138.03805101</v>
      </c>
      <c r="AW17" s="314">
        <v>148.25555445000001</v>
      </c>
      <c r="AX17" s="314">
        <v>195.48057476</v>
      </c>
      <c r="AY17" s="314">
        <v>234.16489329999999</v>
      </c>
      <c r="AZ17" s="314">
        <v>328.87735358999998</v>
      </c>
      <c r="BA17" s="314">
        <v>331.93131434999998</v>
      </c>
      <c r="BB17" s="314">
        <v>209.01463436999998</v>
      </c>
      <c r="BC17" s="314">
        <v>233.20948632</v>
      </c>
      <c r="BD17" s="314">
        <v>329.06357559999998</v>
      </c>
      <c r="BE17" s="314">
        <v>252.34787640000002</v>
      </c>
      <c r="BF17" s="314">
        <v>221.15770707999997</v>
      </c>
      <c r="BG17" s="314">
        <v>234.70894358999999</v>
      </c>
      <c r="BH17" s="314">
        <v>245.47722603</v>
      </c>
      <c r="BI17" s="314">
        <v>192.21830277000001</v>
      </c>
      <c r="BJ17" s="314">
        <v>175.42589097000001</v>
      </c>
      <c r="BK17" s="314">
        <v>188.85090276</v>
      </c>
      <c r="BL17" s="314">
        <v>164.21712045000001</v>
      </c>
      <c r="BM17" s="314">
        <f t="shared" si="23"/>
        <v>480.18616961999999</v>
      </c>
      <c r="BN17" s="619">
        <f t="shared" si="24"/>
        <v>353.06802320999998</v>
      </c>
      <c r="BO17" s="314">
        <f t="shared" si="32"/>
        <v>379</v>
      </c>
      <c r="BP17" s="314">
        <f t="shared" si="33"/>
        <v>407.36400837999997</v>
      </c>
      <c r="BQ17" s="314">
        <f t="shared" si="34"/>
        <v>529.84992562999992</v>
      </c>
      <c r="BR17" s="314">
        <f t="shared" si="35"/>
        <v>641.81013096999993</v>
      </c>
      <c r="BS17" s="314">
        <f t="shared" si="67"/>
        <v>667.39412006999999</v>
      </c>
      <c r="BT17" s="314">
        <f t="shared" si="68"/>
        <v>606.59097460999999</v>
      </c>
      <c r="BU17" s="314">
        <f t="shared" si="69"/>
        <v>1103.98819561</v>
      </c>
      <c r="BV17" s="314">
        <f t="shared" si="36"/>
        <v>1035.7786454</v>
      </c>
      <c r="BW17" s="619">
        <f t="shared" si="15"/>
        <v>847.83036336000009</v>
      </c>
      <c r="BX17" s="139">
        <f t="shared" ref="BX17:CY17" si="84">W17/S17*100</f>
        <v>127.27272727272727</v>
      </c>
      <c r="BY17" s="138">
        <f t="shared" si="84"/>
        <v>95.081967213114751</v>
      </c>
      <c r="BZ17" s="138">
        <f t="shared" si="84"/>
        <v>84.516129032258064</v>
      </c>
      <c r="CA17" s="138">
        <f t="shared" si="84"/>
        <v>64.606741573033716</v>
      </c>
      <c r="CB17" s="138">
        <f t="shared" si="84"/>
        <v>47.959183673469383</v>
      </c>
      <c r="CC17" s="138">
        <f t="shared" si="84"/>
        <v>51.724137931034484</v>
      </c>
      <c r="CD17" s="138">
        <f t="shared" si="84"/>
        <v>73.282442748091597</v>
      </c>
      <c r="CE17" s="138">
        <f t="shared" si="84"/>
        <v>86.08695652173914</v>
      </c>
      <c r="CF17" s="138">
        <f t="shared" si="84"/>
        <v>84.803015957446817</v>
      </c>
      <c r="CG17" s="138">
        <f t="shared" si="84"/>
        <v>122.88473111111111</v>
      </c>
      <c r="CH17" s="138">
        <f t="shared" si="84"/>
        <v>117.23873229166666</v>
      </c>
      <c r="CI17" s="138">
        <f t="shared" si="84"/>
        <v>105.55932563636364</v>
      </c>
      <c r="CJ17" s="138">
        <f t="shared" si="84"/>
        <v>156.62668561002477</v>
      </c>
      <c r="CK17" s="138">
        <f t="shared" si="84"/>
        <v>117.61307873544871</v>
      </c>
      <c r="CL17" s="138">
        <f t="shared" si="84"/>
        <v>111.07762073226243</v>
      </c>
      <c r="CM17" s="138">
        <f t="shared" si="84"/>
        <v>143.44234371928371</v>
      </c>
      <c r="CN17" s="138">
        <f t="shared" si="84"/>
        <v>124.75435446949599</v>
      </c>
      <c r="CO17" s="138">
        <f t="shared" si="84"/>
        <v>120.00109874511193</v>
      </c>
      <c r="CP17" s="138">
        <f t="shared" si="84"/>
        <v>135.53351823476586</v>
      </c>
      <c r="CQ17" s="138">
        <f t="shared" si="84"/>
        <v>107.08042739591386</v>
      </c>
      <c r="CR17" s="138">
        <f t="shared" si="84"/>
        <v>113.2469385281412</v>
      </c>
      <c r="CS17" s="138">
        <f t="shared" si="84"/>
        <v>113.89629555926761</v>
      </c>
      <c r="CT17" s="138">
        <f t="shared" si="84"/>
        <v>96.825095665054107</v>
      </c>
      <c r="CU17" s="138">
        <f t="shared" si="84"/>
        <v>92.922124061704068</v>
      </c>
      <c r="CV17" s="138">
        <f t="shared" si="84"/>
        <v>70.759691631072286</v>
      </c>
      <c r="CW17" s="138">
        <f t="shared" si="84"/>
        <v>77.644008005213195</v>
      </c>
      <c r="CX17" s="138">
        <f t="shared" si="84"/>
        <v>90.366489434499044</v>
      </c>
      <c r="CY17" s="138">
        <f t="shared" si="84"/>
        <v>131.05850467164402</v>
      </c>
      <c r="CZ17" s="138">
        <f t="shared" ref="CZ17:DC17" si="85">AY17/AU17*100</f>
        <v>187.60687970268901</v>
      </c>
      <c r="DA17" s="138">
        <f t="shared" si="85"/>
        <v>238.25122941367439</v>
      </c>
      <c r="DB17" s="138">
        <f t="shared" si="85"/>
        <v>223.89131765174142</v>
      </c>
      <c r="DC17" s="138">
        <f t="shared" si="85"/>
        <v>106.92348056916465</v>
      </c>
      <c r="DD17" s="139">
        <f t="shared" ref="DD17:DI17" si="86">BC17/AY17*100</f>
        <v>99.591993929347908</v>
      </c>
      <c r="DE17" s="138">
        <f t="shared" si="86"/>
        <v>100.05662354308291</v>
      </c>
      <c r="DF17" s="138">
        <f t="shared" si="86"/>
        <v>76.02412471813841</v>
      </c>
      <c r="DG17" s="138">
        <f t="shared" si="86"/>
        <v>105.80967583757996</v>
      </c>
      <c r="DH17" s="480">
        <f t="shared" si="86"/>
        <v>100.64296581312414</v>
      </c>
      <c r="DI17" s="480">
        <f t="shared" si="86"/>
        <v>74.598723235292056</v>
      </c>
      <c r="DJ17" s="480">
        <f t="shared" ref="DJ17:DJ24" si="87">BI17/BE17*100</f>
        <v>76.171951796143588</v>
      </c>
      <c r="DK17" s="480">
        <f t="shared" si="72"/>
        <v>79.321626764082311</v>
      </c>
      <c r="DL17" s="480">
        <f t="shared" si="12"/>
        <v>80.461741198023176</v>
      </c>
      <c r="DM17" s="480">
        <f t="shared" si="13"/>
        <v>66.89708984650612</v>
      </c>
      <c r="DN17" s="377">
        <f t="shared" si="14"/>
        <v>73.527320349397769</v>
      </c>
    </row>
    <row r="18" spans="1:287" ht="19.95" customHeight="1">
      <c r="A18" s="134">
        <v>10</v>
      </c>
      <c r="B18" s="135" t="str">
        <f>IF('1'!A1=1,D18,F18)</f>
        <v>Austria</v>
      </c>
      <c r="C18" s="258"/>
      <c r="D18" s="411" t="s">
        <v>343</v>
      </c>
      <c r="E18" s="411"/>
      <c r="F18" s="601" t="s">
        <v>96</v>
      </c>
      <c r="G18" s="304">
        <v>74</v>
      </c>
      <c r="H18" s="304">
        <v>109</v>
      </c>
      <c r="I18" s="304">
        <v>124</v>
      </c>
      <c r="J18" s="304">
        <v>120</v>
      </c>
      <c r="K18" s="304">
        <v>107</v>
      </c>
      <c r="L18" s="304">
        <v>136</v>
      </c>
      <c r="M18" s="304">
        <v>134</v>
      </c>
      <c r="N18" s="304">
        <v>118</v>
      </c>
      <c r="O18" s="305">
        <v>95</v>
      </c>
      <c r="P18" s="305">
        <v>128</v>
      </c>
      <c r="Q18" s="305">
        <v>104</v>
      </c>
      <c r="R18" s="305">
        <v>100</v>
      </c>
      <c r="S18" s="304">
        <v>104</v>
      </c>
      <c r="T18" s="304">
        <v>112</v>
      </c>
      <c r="U18" s="304">
        <v>118</v>
      </c>
      <c r="V18" s="304">
        <v>132</v>
      </c>
      <c r="W18" s="304">
        <v>122</v>
      </c>
      <c r="X18" s="304">
        <v>124</v>
      </c>
      <c r="Y18" s="304">
        <v>98</v>
      </c>
      <c r="Z18" s="306">
        <v>97</v>
      </c>
      <c r="AA18" s="306">
        <v>78</v>
      </c>
      <c r="AB18" s="306">
        <v>66</v>
      </c>
      <c r="AC18" s="306">
        <v>64</v>
      </c>
      <c r="AD18" s="306">
        <v>83</v>
      </c>
      <c r="AE18" s="306">
        <v>67.075018</v>
      </c>
      <c r="AF18" s="306">
        <v>62.312950999999998</v>
      </c>
      <c r="AG18" s="306">
        <v>67.926985999999999</v>
      </c>
      <c r="AH18" s="306">
        <v>101.84127164</v>
      </c>
      <c r="AI18" s="306">
        <v>112.525666</v>
      </c>
      <c r="AJ18" s="306">
        <v>101.516684</v>
      </c>
      <c r="AK18" s="306">
        <v>120.82345499</v>
      </c>
      <c r="AL18" s="306">
        <v>125.337497</v>
      </c>
      <c r="AM18" s="306">
        <v>124.96255000000002</v>
      </c>
      <c r="AN18" s="306">
        <v>94.140226999999996</v>
      </c>
      <c r="AO18" s="306">
        <v>98.321990999999997</v>
      </c>
      <c r="AP18" s="306">
        <v>152.35015657</v>
      </c>
      <c r="AQ18" s="537">
        <v>129.584362</v>
      </c>
      <c r="AR18" s="306">
        <v>133.67036252</v>
      </c>
      <c r="AS18" s="306">
        <v>137.143721</v>
      </c>
      <c r="AT18" s="306">
        <v>113.90343899999999</v>
      </c>
      <c r="AU18" s="306">
        <v>114.06024803999999</v>
      </c>
      <c r="AV18" s="306">
        <v>105.30984950999999</v>
      </c>
      <c r="AW18" s="306">
        <v>122.08689305999999</v>
      </c>
      <c r="AX18" s="306">
        <v>177.31595935999999</v>
      </c>
      <c r="AY18" s="306">
        <v>209.01335205000001</v>
      </c>
      <c r="AZ18" s="306">
        <v>258.36038800000006</v>
      </c>
      <c r="BA18" s="306">
        <v>210.36945512</v>
      </c>
      <c r="BB18" s="306">
        <v>191.70437805</v>
      </c>
      <c r="BC18" s="306">
        <v>237.16052196999999</v>
      </c>
      <c r="BD18" s="306">
        <v>226.67182206999999</v>
      </c>
      <c r="BE18" s="306">
        <v>149.33016119999999</v>
      </c>
      <c r="BF18" s="306">
        <v>149.87264696</v>
      </c>
      <c r="BG18" s="306">
        <v>161.87852852999998</v>
      </c>
      <c r="BH18" s="306">
        <v>139.40939452000001</v>
      </c>
      <c r="BI18" s="306">
        <v>124.19366897</v>
      </c>
      <c r="BJ18" s="306">
        <v>127.32732866000001</v>
      </c>
      <c r="BK18" s="306">
        <v>150.97593926000002</v>
      </c>
      <c r="BL18" s="306">
        <v>135.15646329</v>
      </c>
      <c r="BM18" s="314">
        <f t="shared" si="23"/>
        <v>301.28792305000002</v>
      </c>
      <c r="BN18" s="619">
        <f t="shared" si="24"/>
        <v>286.13240255000005</v>
      </c>
      <c r="BO18" s="306">
        <f t="shared" ref="BO18:BO23" si="88">AA18+AB18+AC18+AD18</f>
        <v>291</v>
      </c>
      <c r="BP18" s="306">
        <f t="shared" ref="BP18:BP23" si="89">AE18+AF18+AG18+AH18</f>
        <v>299.15622664</v>
      </c>
      <c r="BQ18" s="306">
        <f t="shared" ref="BQ18:BQ23" si="90">AI18+AJ18+AK18+AL18</f>
        <v>460.20330199</v>
      </c>
      <c r="BR18" s="306">
        <f t="shared" ref="BR18:BR23" si="91">AM18+AN18+AO18+AP18</f>
        <v>469.77492456999994</v>
      </c>
      <c r="BS18" s="306">
        <f>AQ18+AR18+AS18+AT18</f>
        <v>514.30188451999993</v>
      </c>
      <c r="BT18" s="306">
        <f>AU18+AV18+AW18+AX18</f>
        <v>518.7729499699999</v>
      </c>
      <c r="BU18" s="306">
        <f t="shared" ref="BU18:BU23" si="92">AY18+AZ18+BA18+BB18</f>
        <v>869.44757322000009</v>
      </c>
      <c r="BV18" s="306">
        <f t="shared" ref="BV18:BV23" si="93">BC18+BD18+BE18+BF18</f>
        <v>763.03515219999997</v>
      </c>
      <c r="BW18" s="619">
        <f t="shared" ref="BW18:BW23" si="94">BG18+BH18+BI18+BJ18</f>
        <v>552.80892068000003</v>
      </c>
      <c r="BX18" s="139">
        <f t="shared" ref="BX18:CG18" si="95">W18/S18*100</f>
        <v>117.30769230769231</v>
      </c>
      <c r="BY18" s="138">
        <f t="shared" si="95"/>
        <v>110.71428571428572</v>
      </c>
      <c r="BZ18" s="138">
        <f t="shared" si="95"/>
        <v>83.050847457627114</v>
      </c>
      <c r="CA18" s="138">
        <f t="shared" si="95"/>
        <v>73.484848484848484</v>
      </c>
      <c r="CB18" s="138">
        <f t="shared" si="95"/>
        <v>63.934426229508205</v>
      </c>
      <c r="CC18" s="138">
        <f t="shared" si="95"/>
        <v>53.225806451612897</v>
      </c>
      <c r="CD18" s="138">
        <f t="shared" si="95"/>
        <v>65.306122448979593</v>
      </c>
      <c r="CE18" s="138">
        <f t="shared" si="95"/>
        <v>85.567010309278345</v>
      </c>
      <c r="CF18" s="138">
        <f t="shared" si="95"/>
        <v>85.993612820512823</v>
      </c>
      <c r="CG18" s="138">
        <f t="shared" si="95"/>
        <v>94.413562121212109</v>
      </c>
      <c r="CH18" s="138">
        <f t="shared" ref="CH18:CQ18" si="96">AG18/AC18*100</f>
        <v>106.135915625</v>
      </c>
      <c r="CI18" s="138">
        <f t="shared" si="96"/>
        <v>122.70032727710844</v>
      </c>
      <c r="CJ18" s="138">
        <f t="shared" si="96"/>
        <v>167.76091808130414</v>
      </c>
      <c r="CK18" s="137">
        <f t="shared" si="96"/>
        <v>162.91426159547476</v>
      </c>
      <c r="CL18" s="137">
        <f t="shared" si="96"/>
        <v>177.87253947937569</v>
      </c>
      <c r="CM18" s="137">
        <f t="shared" si="96"/>
        <v>123.07141788552789</v>
      </c>
      <c r="CN18" s="137">
        <f t="shared" si="96"/>
        <v>111.05248646117769</v>
      </c>
      <c r="CO18" s="137">
        <f t="shared" si="96"/>
        <v>92.733749065326037</v>
      </c>
      <c r="CP18" s="137">
        <f t="shared" si="96"/>
        <v>81.376576268355876</v>
      </c>
      <c r="CQ18" s="137">
        <f t="shared" si="96"/>
        <v>121.55193794080633</v>
      </c>
      <c r="CR18" s="137">
        <f t="shared" ref="CR18:CW18" si="97">AQ18/AM18*100</f>
        <v>103.69855768788328</v>
      </c>
      <c r="CS18" s="137">
        <f t="shared" si="97"/>
        <v>141.99069492364831</v>
      </c>
      <c r="CT18" s="137">
        <f t="shared" si="97"/>
        <v>139.48427976809378</v>
      </c>
      <c r="CU18" s="137">
        <f t="shared" si="97"/>
        <v>74.764241510749628</v>
      </c>
      <c r="CV18" s="137">
        <f t="shared" si="97"/>
        <v>88.020071465104706</v>
      </c>
      <c r="CW18" s="137">
        <f t="shared" si="97"/>
        <v>78.783245234517381</v>
      </c>
      <c r="CX18" s="137">
        <f t="shared" ref="CX18:DD18" si="98">AW18/AS18*100</f>
        <v>89.021132115848019</v>
      </c>
      <c r="CY18" s="137">
        <f t="shared" si="98"/>
        <v>155.67217365579279</v>
      </c>
      <c r="CZ18" s="137">
        <f t="shared" si="98"/>
        <v>183.24820052705894</v>
      </c>
      <c r="DA18" s="138">
        <f t="shared" si="98"/>
        <v>245.33354591439874</v>
      </c>
      <c r="DB18" s="138">
        <f t="shared" si="98"/>
        <v>172.31125295048116</v>
      </c>
      <c r="DC18" s="138">
        <f t="shared" si="98"/>
        <v>108.11456495057368</v>
      </c>
      <c r="DD18" s="139">
        <f t="shared" si="98"/>
        <v>113.46668509161397</v>
      </c>
      <c r="DE18" s="138">
        <f t="shared" ref="DE18" si="99">BD18/AZ18*100</f>
        <v>87.734742862361685</v>
      </c>
      <c r="DF18" s="138">
        <f t="shared" ref="DF18:DL19" si="100">BE18/BA18*100</f>
        <v>70.984716443182464</v>
      </c>
      <c r="DG18" s="138">
        <f t="shared" si="100"/>
        <v>78.179042379986996</v>
      </c>
      <c r="DH18" s="480">
        <f t="shared" si="100"/>
        <v>68.256945627096016</v>
      </c>
      <c r="DI18" s="480">
        <f t="shared" si="100"/>
        <v>61.502745796496974</v>
      </c>
      <c r="DJ18" s="480">
        <f t="shared" si="100"/>
        <v>83.167169962179088</v>
      </c>
      <c r="DK18" s="480">
        <f t="shared" si="100"/>
        <v>84.957016001714308</v>
      </c>
      <c r="DL18" s="480">
        <f t="shared" si="100"/>
        <v>93.264956526968021</v>
      </c>
      <c r="DM18" s="480">
        <f t="shared" si="13"/>
        <v>96.949322357619266</v>
      </c>
      <c r="DN18" s="377">
        <f t="shared" si="14"/>
        <v>94.969755061345467</v>
      </c>
    </row>
    <row r="19" spans="1:287" ht="19.95" customHeight="1">
      <c r="A19" s="134">
        <v>11</v>
      </c>
      <c r="B19" s="135" t="str">
        <f>IF('1'!A1=1,D19,F19)</f>
        <v>France</v>
      </c>
      <c r="C19" s="258"/>
      <c r="D19" s="411" t="s">
        <v>344</v>
      </c>
      <c r="E19" s="411"/>
      <c r="F19" s="601" t="s">
        <v>93</v>
      </c>
      <c r="G19" s="304">
        <v>52</v>
      </c>
      <c r="H19" s="304">
        <v>79</v>
      </c>
      <c r="I19" s="304">
        <v>155</v>
      </c>
      <c r="J19" s="304">
        <v>148</v>
      </c>
      <c r="K19" s="304">
        <v>184</v>
      </c>
      <c r="L19" s="304">
        <v>95</v>
      </c>
      <c r="M19" s="304">
        <v>118</v>
      </c>
      <c r="N19" s="304">
        <v>127</v>
      </c>
      <c r="O19" s="305">
        <v>76</v>
      </c>
      <c r="P19" s="305">
        <v>119</v>
      </c>
      <c r="Q19" s="305">
        <v>159</v>
      </c>
      <c r="R19" s="305">
        <v>158</v>
      </c>
      <c r="S19" s="304">
        <v>204</v>
      </c>
      <c r="T19" s="304">
        <v>92</v>
      </c>
      <c r="U19" s="304">
        <v>146</v>
      </c>
      <c r="V19" s="304">
        <v>214</v>
      </c>
      <c r="W19" s="304">
        <v>113</v>
      </c>
      <c r="X19" s="304">
        <v>131</v>
      </c>
      <c r="Y19" s="304">
        <v>129</v>
      </c>
      <c r="Z19" s="306">
        <v>125</v>
      </c>
      <c r="AA19" s="306">
        <v>73</v>
      </c>
      <c r="AB19" s="306">
        <v>78</v>
      </c>
      <c r="AC19" s="306">
        <v>179</v>
      </c>
      <c r="AD19" s="306">
        <v>138</v>
      </c>
      <c r="AE19" s="306">
        <v>98.832028999999991</v>
      </c>
      <c r="AF19" s="306">
        <v>103.27506</v>
      </c>
      <c r="AG19" s="306">
        <v>107.671442</v>
      </c>
      <c r="AH19" s="306">
        <v>108.45653023999999</v>
      </c>
      <c r="AI19" s="306">
        <v>83.484082000000001</v>
      </c>
      <c r="AJ19" s="306">
        <v>104.410284</v>
      </c>
      <c r="AK19" s="306">
        <v>103.37278899999998</v>
      </c>
      <c r="AL19" s="306">
        <v>83.741835999999992</v>
      </c>
      <c r="AM19" s="306">
        <v>100.872603</v>
      </c>
      <c r="AN19" s="306">
        <v>89.545625000000001</v>
      </c>
      <c r="AO19" s="306">
        <v>160.57595699999999</v>
      </c>
      <c r="AP19" s="306">
        <v>138.92332299</v>
      </c>
      <c r="AQ19" s="537">
        <v>87.199183000000005</v>
      </c>
      <c r="AR19" s="306">
        <v>99.184546029999993</v>
      </c>
      <c r="AS19" s="306">
        <v>199.028221</v>
      </c>
      <c r="AT19" s="306">
        <v>163.47343900000001</v>
      </c>
      <c r="AU19" s="306">
        <v>106.50621931000001</v>
      </c>
      <c r="AV19" s="306">
        <v>103.11619495999999</v>
      </c>
      <c r="AW19" s="306">
        <v>132.36813234000002</v>
      </c>
      <c r="AX19" s="306">
        <v>195.51089537000001</v>
      </c>
      <c r="AY19" s="306">
        <v>166.48721168</v>
      </c>
      <c r="AZ19" s="306">
        <v>163.73795952999998</v>
      </c>
      <c r="BA19" s="306">
        <v>212.40870109999997</v>
      </c>
      <c r="BB19" s="306">
        <v>302.88615680999999</v>
      </c>
      <c r="BC19" s="306">
        <v>156.84475885000001</v>
      </c>
      <c r="BD19" s="306">
        <v>99.027941209999994</v>
      </c>
      <c r="BE19" s="306">
        <v>141.71569933999999</v>
      </c>
      <c r="BF19" s="306">
        <v>160.89162085999999</v>
      </c>
      <c r="BG19" s="306">
        <v>92.143592619999993</v>
      </c>
      <c r="BH19" s="306">
        <v>106.72075237999999</v>
      </c>
      <c r="BI19" s="306">
        <v>134.50403813</v>
      </c>
      <c r="BJ19" s="306">
        <v>137.72935799999999</v>
      </c>
      <c r="BK19" s="306">
        <v>146.39834927999999</v>
      </c>
      <c r="BL19" s="306">
        <v>136.05355026000001</v>
      </c>
      <c r="BM19" s="314">
        <f t="shared" si="23"/>
        <v>198.86434499999999</v>
      </c>
      <c r="BN19" s="619">
        <f t="shared" si="24"/>
        <v>282.45189954</v>
      </c>
      <c r="BO19" s="306">
        <f t="shared" si="88"/>
        <v>468</v>
      </c>
      <c r="BP19" s="306">
        <f t="shared" si="89"/>
        <v>418.23506123999999</v>
      </c>
      <c r="BQ19" s="306">
        <f t="shared" si="90"/>
        <v>375.00899099999998</v>
      </c>
      <c r="BR19" s="306">
        <f t="shared" si="91"/>
        <v>489.91750798999999</v>
      </c>
      <c r="BS19" s="306">
        <f t="shared" ref="BS19" si="101">AQ19+AR19+AS19+AT19</f>
        <v>548.88538902999994</v>
      </c>
      <c r="BT19" s="306">
        <f t="shared" ref="BT19" si="102">AU19+AV19+AW19+AX19</f>
        <v>537.50144197999998</v>
      </c>
      <c r="BU19" s="306">
        <f t="shared" si="92"/>
        <v>845.52002912</v>
      </c>
      <c r="BV19" s="306">
        <f t="shared" si="93"/>
        <v>558.48002025999995</v>
      </c>
      <c r="BW19" s="619">
        <f t="shared" si="94"/>
        <v>471.09774112999997</v>
      </c>
      <c r="BX19" s="139">
        <f t="shared" ref="BX19:CY19" si="103">W19/S19*100</f>
        <v>55.392156862745104</v>
      </c>
      <c r="BY19" s="138">
        <f t="shared" si="103"/>
        <v>142.39130434782609</v>
      </c>
      <c r="BZ19" s="138">
        <f t="shared" si="103"/>
        <v>88.356164383561648</v>
      </c>
      <c r="CA19" s="138">
        <f t="shared" si="103"/>
        <v>58.411214953271028</v>
      </c>
      <c r="CB19" s="138">
        <f t="shared" si="103"/>
        <v>64.601769911504419</v>
      </c>
      <c r="CC19" s="138">
        <f t="shared" si="103"/>
        <v>59.541984732824424</v>
      </c>
      <c r="CD19" s="138">
        <f t="shared" si="103"/>
        <v>138.75968992248062</v>
      </c>
      <c r="CE19" s="138">
        <f t="shared" si="103"/>
        <v>110.4</v>
      </c>
      <c r="CF19" s="138">
        <f t="shared" si="103"/>
        <v>135.3863410958904</v>
      </c>
      <c r="CG19" s="138">
        <f t="shared" si="103"/>
        <v>132.40392307692309</v>
      </c>
      <c r="CH19" s="138">
        <f t="shared" si="103"/>
        <v>60.151643575418987</v>
      </c>
      <c r="CI19" s="138">
        <f t="shared" si="103"/>
        <v>78.591688579710137</v>
      </c>
      <c r="CJ19" s="138">
        <f t="shared" si="103"/>
        <v>84.470674987356588</v>
      </c>
      <c r="CK19" s="137">
        <f t="shared" si="103"/>
        <v>101.099223762252</v>
      </c>
      <c r="CL19" s="137">
        <f t="shared" si="103"/>
        <v>96.007620107846222</v>
      </c>
      <c r="CM19" s="137">
        <f t="shared" si="103"/>
        <v>77.212350251930758</v>
      </c>
      <c r="CN19" s="137">
        <f t="shared" si="103"/>
        <v>120.82854669229039</v>
      </c>
      <c r="CO19" s="137">
        <f t="shared" si="103"/>
        <v>85.763223285552982</v>
      </c>
      <c r="CP19" s="137">
        <f t="shared" si="103"/>
        <v>155.33677532875697</v>
      </c>
      <c r="CQ19" s="137">
        <f t="shared" si="103"/>
        <v>165.89476613576997</v>
      </c>
      <c r="CR19" s="137">
        <f t="shared" si="103"/>
        <v>86.444862536163569</v>
      </c>
      <c r="CS19" s="137">
        <f t="shared" si="103"/>
        <v>110.76425680204922</v>
      </c>
      <c r="CT19" s="137">
        <f t="shared" si="103"/>
        <v>123.94646416461963</v>
      </c>
      <c r="CU19" s="137">
        <f t="shared" si="103"/>
        <v>117.67170226108628</v>
      </c>
      <c r="CV19" s="137">
        <f t="shared" si="103"/>
        <v>122.14130413354904</v>
      </c>
      <c r="CW19" s="137">
        <f t="shared" si="103"/>
        <v>103.96397330770743</v>
      </c>
      <c r="CX19" s="137">
        <f t="shared" si="103"/>
        <v>66.507217757827434</v>
      </c>
      <c r="CY19" s="137">
        <f t="shared" si="103"/>
        <v>119.59795827749117</v>
      </c>
      <c r="CZ19" s="137">
        <f t="shared" ref="CZ19:DC19" si="104">AY19/AU19*100</f>
        <v>156.31689187597357</v>
      </c>
      <c r="DA19" s="138">
        <f t="shared" si="104"/>
        <v>158.78976100070014</v>
      </c>
      <c r="DB19" s="138">
        <f t="shared" si="104"/>
        <v>160.46815600178462</v>
      </c>
      <c r="DC19" s="138">
        <f t="shared" si="104"/>
        <v>154.92034663172848</v>
      </c>
      <c r="DD19" s="139">
        <f>BC19/AY19*100</f>
        <v>94.208292196920524</v>
      </c>
      <c r="DE19" s="138">
        <f>BD19/AZ19*100</f>
        <v>60.47952563611625</v>
      </c>
      <c r="DF19" s="138">
        <f t="shared" si="100"/>
        <v>66.718405887375397</v>
      </c>
      <c r="DG19" s="138">
        <f t="shared" si="100"/>
        <v>53.119502903173967</v>
      </c>
      <c r="DH19" s="480">
        <f t="shared" si="100"/>
        <v>58.748276509591498</v>
      </c>
      <c r="DI19" s="480">
        <f t="shared" si="100"/>
        <v>107.76832384476873</v>
      </c>
      <c r="DJ19" s="480">
        <f t="shared" si="100"/>
        <v>94.911176924231953</v>
      </c>
      <c r="DK19" s="480">
        <f t="shared" si="100"/>
        <v>85.603810356193335</v>
      </c>
      <c r="DL19" s="480">
        <f t="shared" si="100"/>
        <v>158.8806612780408</v>
      </c>
      <c r="DM19" s="480">
        <f t="shared" si="13"/>
        <v>127.48556136069476</v>
      </c>
      <c r="DN19" s="377">
        <f t="shared" si="14"/>
        <v>142.03244907477003</v>
      </c>
    </row>
    <row r="20" spans="1:287" ht="19.95" customHeight="1">
      <c r="A20" s="134">
        <v>12</v>
      </c>
      <c r="B20" s="135" t="str">
        <f>IF('1'!A1=1,D20,F20)</f>
        <v>Lithuania</v>
      </c>
      <c r="C20" s="258"/>
      <c r="D20" s="411" t="s">
        <v>342</v>
      </c>
      <c r="E20" s="411"/>
      <c r="F20" s="601" t="s">
        <v>97</v>
      </c>
      <c r="G20" s="304">
        <v>46</v>
      </c>
      <c r="H20" s="304">
        <v>47</v>
      </c>
      <c r="I20" s="304">
        <v>63</v>
      </c>
      <c r="J20" s="304">
        <v>93</v>
      </c>
      <c r="K20" s="304">
        <v>80</v>
      </c>
      <c r="L20" s="304">
        <v>72</v>
      </c>
      <c r="M20" s="304">
        <v>81</v>
      </c>
      <c r="N20" s="304">
        <v>63</v>
      </c>
      <c r="O20" s="305">
        <v>54</v>
      </c>
      <c r="P20" s="305">
        <v>67</v>
      </c>
      <c r="Q20" s="305">
        <v>70</v>
      </c>
      <c r="R20" s="305">
        <v>75</v>
      </c>
      <c r="S20" s="304">
        <v>100</v>
      </c>
      <c r="T20" s="304">
        <v>62</v>
      </c>
      <c r="U20" s="304">
        <v>65</v>
      </c>
      <c r="V20" s="304">
        <v>85</v>
      </c>
      <c r="W20" s="304">
        <v>92</v>
      </c>
      <c r="X20" s="304">
        <v>99</v>
      </c>
      <c r="Y20" s="304">
        <v>84</v>
      </c>
      <c r="Z20" s="306">
        <v>75</v>
      </c>
      <c r="AA20" s="306">
        <v>50</v>
      </c>
      <c r="AB20" s="306">
        <v>50</v>
      </c>
      <c r="AC20" s="306">
        <v>63</v>
      </c>
      <c r="AD20" s="306">
        <v>59</v>
      </c>
      <c r="AE20" s="306">
        <v>53.277508999999995</v>
      </c>
      <c r="AF20" s="306">
        <v>47.585654000000005</v>
      </c>
      <c r="AG20" s="306">
        <v>66.400526999999997</v>
      </c>
      <c r="AH20" s="306">
        <v>72.96731410000001</v>
      </c>
      <c r="AI20" s="306">
        <v>83.105588999999995</v>
      </c>
      <c r="AJ20" s="306">
        <v>92.679847000000009</v>
      </c>
      <c r="AK20" s="306">
        <v>103.80509168</v>
      </c>
      <c r="AL20" s="306">
        <v>79.472273000000001</v>
      </c>
      <c r="AM20" s="306">
        <v>77.324715999999995</v>
      </c>
      <c r="AN20" s="306">
        <v>72.899507</v>
      </c>
      <c r="AO20" s="306">
        <v>87.813700999999995</v>
      </c>
      <c r="AP20" s="306">
        <v>91.876835390000011</v>
      </c>
      <c r="AQ20" s="537">
        <v>101.930857</v>
      </c>
      <c r="AR20" s="306">
        <v>98.562542010000001</v>
      </c>
      <c r="AS20" s="306">
        <v>97.966352000000001</v>
      </c>
      <c r="AT20" s="306">
        <v>97.017621000000005</v>
      </c>
      <c r="AU20" s="306">
        <v>100.68303412</v>
      </c>
      <c r="AV20" s="306">
        <v>93.378984800000012</v>
      </c>
      <c r="AW20" s="306">
        <v>105.62872843</v>
      </c>
      <c r="AX20" s="306">
        <v>120.17570336999999</v>
      </c>
      <c r="AY20" s="306">
        <v>103.9243793</v>
      </c>
      <c r="AZ20" s="306">
        <v>122.92861787</v>
      </c>
      <c r="BA20" s="306">
        <v>174.82515522</v>
      </c>
      <c r="BB20" s="306">
        <v>142.47418390999999</v>
      </c>
      <c r="BC20" s="306">
        <v>131.59741184999999</v>
      </c>
      <c r="BD20" s="306">
        <v>159.51701550000001</v>
      </c>
      <c r="BE20" s="306">
        <v>182.07484081999999</v>
      </c>
      <c r="BF20" s="306">
        <v>164.49063773999998</v>
      </c>
      <c r="BG20" s="306">
        <v>154.19268090000003</v>
      </c>
      <c r="BH20" s="306">
        <v>151.92707221000001</v>
      </c>
      <c r="BI20" s="306">
        <v>171.71122887999999</v>
      </c>
      <c r="BJ20" s="306">
        <v>148.33204975000001</v>
      </c>
      <c r="BK20" s="306">
        <v>119.13599926000001</v>
      </c>
      <c r="BL20" s="306">
        <v>132.45578684</v>
      </c>
      <c r="BM20" s="314">
        <f>BG20+BH20</f>
        <v>306.11975311000003</v>
      </c>
      <c r="BN20" s="619">
        <f>BK20+BL20</f>
        <v>251.59178610000001</v>
      </c>
      <c r="BO20" s="306">
        <f t="shared" si="88"/>
        <v>222</v>
      </c>
      <c r="BP20" s="306">
        <f t="shared" si="89"/>
        <v>240.23100410000001</v>
      </c>
      <c r="BQ20" s="306">
        <f t="shared" si="90"/>
        <v>359.06280068000001</v>
      </c>
      <c r="BR20" s="306">
        <f t="shared" si="91"/>
        <v>329.91475938999997</v>
      </c>
      <c r="BS20" s="306">
        <f>AQ20+AR20+AS20+AT20</f>
        <v>395.47737201000001</v>
      </c>
      <c r="BT20" s="306">
        <f>AU20+AV20+AW20+AX20</f>
        <v>419.86645072000005</v>
      </c>
      <c r="BU20" s="306">
        <f t="shared" si="92"/>
        <v>544.1523363</v>
      </c>
      <c r="BV20" s="306">
        <f t="shared" si="93"/>
        <v>637.67990591</v>
      </c>
      <c r="BW20" s="619">
        <f t="shared" si="94"/>
        <v>626.16303174000006</v>
      </c>
      <c r="BX20" s="139">
        <f>W20/S20*100</f>
        <v>92</v>
      </c>
      <c r="BY20" s="138">
        <f>X20/T20*100</f>
        <v>159.67741935483869</v>
      </c>
      <c r="BZ20" s="138">
        <f t="shared" ref="BZ20:CI20" si="105">Y20/U20*100</f>
        <v>129.23076923076923</v>
      </c>
      <c r="CA20" s="138">
        <f t="shared" si="105"/>
        <v>88.235294117647058</v>
      </c>
      <c r="CB20" s="138">
        <f t="shared" si="105"/>
        <v>54.347826086956516</v>
      </c>
      <c r="CC20" s="138">
        <f t="shared" si="105"/>
        <v>50.505050505050505</v>
      </c>
      <c r="CD20" s="138">
        <f t="shared" si="105"/>
        <v>75</v>
      </c>
      <c r="CE20" s="138">
        <f t="shared" si="105"/>
        <v>78.666666666666657</v>
      </c>
      <c r="CF20" s="138">
        <f t="shared" si="105"/>
        <v>106.55501799999998</v>
      </c>
      <c r="CG20" s="138">
        <f t="shared" si="105"/>
        <v>95.17130800000001</v>
      </c>
      <c r="CH20" s="138">
        <f t="shared" si="105"/>
        <v>105.39766190476189</v>
      </c>
      <c r="CI20" s="138">
        <f t="shared" si="105"/>
        <v>123.67341372881357</v>
      </c>
      <c r="CJ20" s="138">
        <f>AI20/AE20*100</f>
        <v>155.98625115900219</v>
      </c>
      <c r="CK20" s="137">
        <f>AJ20/AF20*100</f>
        <v>194.76426025373109</v>
      </c>
      <c r="CL20" s="137">
        <f t="shared" ref="CL20:CY20" si="106">AK20/AG20*100</f>
        <v>156.33172863221404</v>
      </c>
      <c r="CM20" s="137">
        <f t="shared" si="106"/>
        <v>108.91489426496513</v>
      </c>
      <c r="CN20" s="137">
        <f t="shared" si="106"/>
        <v>93.043941966406123</v>
      </c>
      <c r="CO20" s="137">
        <f t="shared" si="106"/>
        <v>78.657344999717139</v>
      </c>
      <c r="CP20" s="137">
        <f t="shared" si="106"/>
        <v>84.594791622267735</v>
      </c>
      <c r="CQ20" s="137">
        <f t="shared" si="106"/>
        <v>115.60866692462666</v>
      </c>
      <c r="CR20" s="137">
        <f t="shared" si="106"/>
        <v>131.82183171548928</v>
      </c>
      <c r="CS20" s="137">
        <f t="shared" si="106"/>
        <v>135.20330392632147</v>
      </c>
      <c r="CT20" s="137">
        <f t="shared" si="106"/>
        <v>111.56157966739156</v>
      </c>
      <c r="CU20" s="137">
        <f t="shared" si="106"/>
        <v>105.59530113132251</v>
      </c>
      <c r="CV20" s="137">
        <f t="shared" si="106"/>
        <v>98.775814393476551</v>
      </c>
      <c r="CW20" s="137">
        <f t="shared" si="106"/>
        <v>94.740844641086795</v>
      </c>
      <c r="CX20" s="137">
        <f t="shared" si="106"/>
        <v>107.82143692560891</v>
      </c>
      <c r="CY20" s="137">
        <f t="shared" si="106"/>
        <v>123.86997550682055</v>
      </c>
      <c r="CZ20" s="137">
        <f t="shared" ref="CZ20:DI20" si="107">AY20/AU20*100</f>
        <v>103.21935588088928</v>
      </c>
      <c r="DA20" s="138">
        <f t="shared" si="107"/>
        <v>131.64484293044057</v>
      </c>
      <c r="DB20" s="138">
        <f t="shared" si="107"/>
        <v>165.5090975897304</v>
      </c>
      <c r="DC20" s="138">
        <f t="shared" si="107"/>
        <v>118.55489913077261</v>
      </c>
      <c r="DD20" s="139">
        <f t="shared" si="107"/>
        <v>126.62804698608383</v>
      </c>
      <c r="DE20" s="138">
        <f t="shared" si="107"/>
        <v>129.76393801864194</v>
      </c>
      <c r="DF20" s="138">
        <f t="shared" si="107"/>
        <v>104.14682062823108</v>
      </c>
      <c r="DG20" s="138">
        <f t="shared" si="107"/>
        <v>115.45294257934312</v>
      </c>
      <c r="DH20" s="480">
        <f t="shared" si="107"/>
        <v>117.16999501156987</v>
      </c>
      <c r="DI20" s="480">
        <f t="shared" si="107"/>
        <v>95.241922458109173</v>
      </c>
      <c r="DJ20" s="480">
        <f t="shared" ref="DJ20:DM21" si="108">BI20/BE20*100</f>
        <v>94.308048331485011</v>
      </c>
      <c r="DK20" s="480">
        <f t="shared" si="108"/>
        <v>90.176591074112778</v>
      </c>
      <c r="DL20" s="480">
        <f t="shared" si="108"/>
        <v>77.264367260897643</v>
      </c>
      <c r="DM20" s="480">
        <f t="shared" si="108"/>
        <v>87.183794772872361</v>
      </c>
      <c r="DN20" s="377">
        <f>BN20/BM20*100</f>
        <v>82.187373909711042</v>
      </c>
    </row>
    <row r="21" spans="1:287" ht="19.95" customHeight="1">
      <c r="A21" s="506">
        <v>13</v>
      </c>
      <c r="B21" s="507" t="str">
        <f>IF('1'!A1=1,D21,F21)</f>
        <v>Hungary</v>
      </c>
      <c r="C21" s="275"/>
      <c r="D21" s="595" t="s">
        <v>341</v>
      </c>
      <c r="E21" s="511"/>
      <c r="F21" s="599" t="s">
        <v>90</v>
      </c>
      <c r="G21" s="314">
        <v>92</v>
      </c>
      <c r="H21" s="314">
        <v>130</v>
      </c>
      <c r="I21" s="314">
        <v>165</v>
      </c>
      <c r="J21" s="314">
        <v>185</v>
      </c>
      <c r="K21" s="314">
        <v>163</v>
      </c>
      <c r="L21" s="314">
        <v>214</v>
      </c>
      <c r="M21" s="314">
        <v>218</v>
      </c>
      <c r="N21" s="314">
        <v>273</v>
      </c>
      <c r="O21" s="314">
        <v>191</v>
      </c>
      <c r="P21" s="314">
        <v>201</v>
      </c>
      <c r="Q21" s="314">
        <v>194</v>
      </c>
      <c r="R21" s="314">
        <v>207</v>
      </c>
      <c r="S21" s="314">
        <v>251</v>
      </c>
      <c r="T21" s="314">
        <v>271</v>
      </c>
      <c r="U21" s="314">
        <v>228</v>
      </c>
      <c r="V21" s="314">
        <v>238</v>
      </c>
      <c r="W21" s="314">
        <v>278</v>
      </c>
      <c r="X21" s="314">
        <v>265</v>
      </c>
      <c r="Y21" s="314">
        <v>181</v>
      </c>
      <c r="Z21" s="314">
        <v>143</v>
      </c>
      <c r="AA21" s="314">
        <v>80</v>
      </c>
      <c r="AB21" s="314">
        <v>92</v>
      </c>
      <c r="AC21" s="314">
        <v>99</v>
      </c>
      <c r="AD21" s="314">
        <v>110</v>
      </c>
      <c r="AE21" s="314">
        <v>122.53797400000001</v>
      </c>
      <c r="AF21" s="314">
        <v>127.31716299999999</v>
      </c>
      <c r="AG21" s="314">
        <v>88.222566</v>
      </c>
      <c r="AH21" s="314">
        <v>102.11459135</v>
      </c>
      <c r="AI21" s="314">
        <v>142.86616700000002</v>
      </c>
      <c r="AJ21" s="314">
        <v>103.729364</v>
      </c>
      <c r="AK21" s="314">
        <v>123.91772818999999</v>
      </c>
      <c r="AL21" s="314">
        <v>179.575198</v>
      </c>
      <c r="AM21" s="314">
        <v>198.52667000000002</v>
      </c>
      <c r="AN21" s="314">
        <v>163.951571</v>
      </c>
      <c r="AO21" s="314">
        <v>175.09564399999999</v>
      </c>
      <c r="AP21" s="314">
        <v>191.27559090999998</v>
      </c>
      <c r="AQ21" s="499">
        <v>193.384897</v>
      </c>
      <c r="AR21" s="314">
        <v>196.31749334</v>
      </c>
      <c r="AS21" s="314">
        <v>154.626473</v>
      </c>
      <c r="AT21" s="314">
        <v>207.64653300000001</v>
      </c>
      <c r="AU21" s="314">
        <v>151.60787719999999</v>
      </c>
      <c r="AV21" s="314">
        <v>112.58300056000002</v>
      </c>
      <c r="AW21" s="314">
        <v>90.090060019999996</v>
      </c>
      <c r="AX21" s="314">
        <v>135.76941984000001</v>
      </c>
      <c r="AY21" s="314">
        <v>105.03205445</v>
      </c>
      <c r="AZ21" s="314">
        <v>160.56089233</v>
      </c>
      <c r="BA21" s="314">
        <v>169.67694031999997</v>
      </c>
      <c r="BB21" s="314">
        <v>172.67515276</v>
      </c>
      <c r="BC21" s="314">
        <v>247.85511178000002</v>
      </c>
      <c r="BD21" s="314">
        <v>348.88452926000002</v>
      </c>
      <c r="BE21" s="314">
        <v>340.50502768000001</v>
      </c>
      <c r="BF21" s="314">
        <v>419.74524736999996</v>
      </c>
      <c r="BG21" s="314">
        <v>330.31101175999999</v>
      </c>
      <c r="BH21" s="314">
        <v>153.16302898999999</v>
      </c>
      <c r="BI21" s="314">
        <v>107.86569950000001</v>
      </c>
      <c r="BJ21" s="314">
        <v>132.55000117</v>
      </c>
      <c r="BK21" s="314">
        <v>115.81809508000001</v>
      </c>
      <c r="BL21" s="314">
        <v>131.92413353999999</v>
      </c>
      <c r="BM21" s="314">
        <f>BG21+BH21</f>
        <v>483.47404074999997</v>
      </c>
      <c r="BN21" s="619">
        <f>BK21+BL21</f>
        <v>247.74222861999999</v>
      </c>
      <c r="BO21" s="314">
        <f t="shared" si="88"/>
        <v>381</v>
      </c>
      <c r="BP21" s="314">
        <f t="shared" si="89"/>
        <v>440.19229435000005</v>
      </c>
      <c r="BQ21" s="314">
        <f t="shared" si="90"/>
        <v>550.08845718999999</v>
      </c>
      <c r="BR21" s="314">
        <f t="shared" si="91"/>
        <v>728.84947591000002</v>
      </c>
      <c r="BS21" s="314">
        <f>AQ21+AR21+AS21+AT21</f>
        <v>751.97539633999997</v>
      </c>
      <c r="BT21" s="314">
        <f>AU21+AV21+AW21+AX21</f>
        <v>490.05035762000006</v>
      </c>
      <c r="BU21" s="314">
        <f t="shared" si="92"/>
        <v>607.94503985999995</v>
      </c>
      <c r="BV21" s="314">
        <f t="shared" si="93"/>
        <v>1356.98991609</v>
      </c>
      <c r="BW21" s="619">
        <f t="shared" si="94"/>
        <v>723.88974141999995</v>
      </c>
      <c r="BX21" s="139">
        <f>W21/S21*100</f>
        <v>110.75697211155378</v>
      </c>
      <c r="BY21" s="138">
        <f>X21/T21*100</f>
        <v>97.785977859778598</v>
      </c>
      <c r="BZ21" s="138">
        <f t="shared" ref="BZ21:CI21" si="109">Y21/U21*100</f>
        <v>79.385964912280699</v>
      </c>
      <c r="CA21" s="138">
        <f t="shared" si="109"/>
        <v>60.084033613445378</v>
      </c>
      <c r="CB21" s="138">
        <f t="shared" si="109"/>
        <v>28.776978417266186</v>
      </c>
      <c r="CC21" s="138">
        <f t="shared" si="109"/>
        <v>34.716981132075468</v>
      </c>
      <c r="CD21" s="138">
        <f t="shared" si="109"/>
        <v>54.696132596685089</v>
      </c>
      <c r="CE21" s="138">
        <f t="shared" si="109"/>
        <v>76.923076923076934</v>
      </c>
      <c r="CF21" s="138">
        <f t="shared" si="109"/>
        <v>153.17246750000001</v>
      </c>
      <c r="CG21" s="138">
        <f t="shared" si="109"/>
        <v>138.38822065217391</v>
      </c>
      <c r="CH21" s="138">
        <f t="shared" si="109"/>
        <v>89.113703030303029</v>
      </c>
      <c r="CI21" s="138">
        <f t="shared" si="109"/>
        <v>92.831446681818178</v>
      </c>
      <c r="CJ21" s="138">
        <f>AI21/AE21*100</f>
        <v>116.58930071750657</v>
      </c>
      <c r="CK21" s="138">
        <f>AJ21/AF21*100</f>
        <v>81.473197765174845</v>
      </c>
      <c r="CL21" s="138">
        <f t="shared" ref="CL21:DI21" si="110">AK21/AG21*100</f>
        <v>140.46035363559929</v>
      </c>
      <c r="CM21" s="138">
        <f t="shared" si="110"/>
        <v>175.85655059275717</v>
      </c>
      <c r="CN21" s="138">
        <f t="shared" si="110"/>
        <v>138.95989104264274</v>
      </c>
      <c r="CO21" s="138">
        <f t="shared" si="110"/>
        <v>158.05704833975457</v>
      </c>
      <c r="CP21" s="138">
        <f t="shared" si="110"/>
        <v>141.29991451387019</v>
      </c>
      <c r="CQ21" s="138">
        <f t="shared" si="110"/>
        <v>106.51559516030716</v>
      </c>
      <c r="CR21" s="138">
        <f t="shared" si="110"/>
        <v>97.410034127908347</v>
      </c>
      <c r="CS21" s="138">
        <f t="shared" si="110"/>
        <v>119.74114803694074</v>
      </c>
      <c r="CT21" s="138">
        <f t="shared" si="110"/>
        <v>88.309720029357223</v>
      </c>
      <c r="CU21" s="138">
        <f t="shared" si="110"/>
        <v>108.55882447525831</v>
      </c>
      <c r="CV21" s="138">
        <f t="shared" si="110"/>
        <v>78.396958372607557</v>
      </c>
      <c r="CW21" s="138">
        <f t="shared" si="110"/>
        <v>57.347411402110161</v>
      </c>
      <c r="CX21" s="138">
        <f t="shared" si="110"/>
        <v>58.263024611574757</v>
      </c>
      <c r="CY21" s="138">
        <f t="shared" si="110"/>
        <v>65.384872012286394</v>
      </c>
      <c r="CZ21" s="138">
        <f t="shared" si="110"/>
        <v>69.278758063106778</v>
      </c>
      <c r="DA21" s="138">
        <f t="shared" si="110"/>
        <v>142.61557387114641</v>
      </c>
      <c r="DB21" s="138">
        <f t="shared" si="110"/>
        <v>188.34146661943802</v>
      </c>
      <c r="DC21" s="138">
        <f t="shared" si="110"/>
        <v>127.18265494799361</v>
      </c>
      <c r="DD21" s="139">
        <f t="shared" si="110"/>
        <v>235.98044718623515</v>
      </c>
      <c r="DE21" s="138">
        <f t="shared" si="110"/>
        <v>217.29110009113515</v>
      </c>
      <c r="DF21" s="138">
        <f t="shared" si="110"/>
        <v>200.67843458152245</v>
      </c>
      <c r="DG21" s="138">
        <f t="shared" si="110"/>
        <v>243.08375620978947</v>
      </c>
      <c r="DH21" s="480">
        <f t="shared" si="110"/>
        <v>133.26778269281331</v>
      </c>
      <c r="DI21" s="480">
        <f t="shared" si="110"/>
        <v>43.900779812411216</v>
      </c>
      <c r="DJ21" s="480">
        <f t="shared" si="108"/>
        <v>31.678151783817444</v>
      </c>
      <c r="DK21" s="480">
        <f t="shared" si="108"/>
        <v>31.578678257947946</v>
      </c>
      <c r="DL21" s="480">
        <f t="shared" si="108"/>
        <v>35.063346651050203</v>
      </c>
      <c r="DM21" s="480">
        <f t="shared" si="108"/>
        <v>86.133144799985189</v>
      </c>
      <c r="DN21" s="377">
        <f>BN21/BM21*100</f>
        <v>51.242095280996736</v>
      </c>
    </row>
    <row r="22" spans="1:287" ht="19.95" customHeight="1">
      <c r="A22" s="134">
        <v>14</v>
      </c>
      <c r="B22" s="135" t="str">
        <f>IF('1'!A1=1,D22,F22)</f>
        <v>Belgium</v>
      </c>
      <c r="C22" s="258"/>
      <c r="D22" s="411" t="s">
        <v>326</v>
      </c>
      <c r="E22" s="411"/>
      <c r="F22" s="601" t="s">
        <v>99</v>
      </c>
      <c r="G22" s="304">
        <v>52</v>
      </c>
      <c r="H22" s="304">
        <v>51</v>
      </c>
      <c r="I22" s="304">
        <v>66</v>
      </c>
      <c r="J22" s="304">
        <v>156</v>
      </c>
      <c r="K22" s="304">
        <v>84</v>
      </c>
      <c r="L22" s="304">
        <v>87</v>
      </c>
      <c r="M22" s="304">
        <v>86</v>
      </c>
      <c r="N22" s="304">
        <v>101</v>
      </c>
      <c r="O22" s="305">
        <v>42</v>
      </c>
      <c r="P22" s="305">
        <v>85</v>
      </c>
      <c r="Q22" s="305">
        <v>137</v>
      </c>
      <c r="R22" s="305">
        <v>162</v>
      </c>
      <c r="S22" s="304">
        <v>91</v>
      </c>
      <c r="T22" s="304">
        <v>57</v>
      </c>
      <c r="U22" s="304">
        <v>106</v>
      </c>
      <c r="V22" s="304">
        <v>105</v>
      </c>
      <c r="W22" s="304">
        <v>90</v>
      </c>
      <c r="X22" s="304">
        <v>93</v>
      </c>
      <c r="Y22" s="304">
        <v>131</v>
      </c>
      <c r="Z22" s="306">
        <v>80</v>
      </c>
      <c r="AA22" s="306">
        <v>45</v>
      </c>
      <c r="AB22" s="306">
        <v>33</v>
      </c>
      <c r="AC22" s="306">
        <v>132</v>
      </c>
      <c r="AD22" s="306">
        <v>64</v>
      </c>
      <c r="AE22" s="306">
        <v>39.275709999999997</v>
      </c>
      <c r="AF22" s="306">
        <v>33.165389000000005</v>
      </c>
      <c r="AG22" s="306">
        <v>100.680209</v>
      </c>
      <c r="AH22" s="306">
        <v>50.08021377</v>
      </c>
      <c r="AI22" s="306">
        <v>65.150492</v>
      </c>
      <c r="AJ22" s="306">
        <v>67.870808000000011</v>
      </c>
      <c r="AK22" s="306">
        <v>147.55565029999997</v>
      </c>
      <c r="AL22" s="306">
        <v>144.14227199999999</v>
      </c>
      <c r="AM22" s="306">
        <v>70.178955999999999</v>
      </c>
      <c r="AN22" s="306">
        <v>70.408299</v>
      </c>
      <c r="AO22" s="306">
        <v>243.315889</v>
      </c>
      <c r="AP22" s="306">
        <v>186.2631542</v>
      </c>
      <c r="AQ22" s="537">
        <v>89.682986</v>
      </c>
      <c r="AR22" s="306">
        <v>92.005357500000002</v>
      </c>
      <c r="AS22" s="306">
        <v>267.568603</v>
      </c>
      <c r="AT22" s="306">
        <v>200.41221100000001</v>
      </c>
      <c r="AU22" s="306">
        <v>79.903561999999994</v>
      </c>
      <c r="AV22" s="306">
        <v>62.197137940000005</v>
      </c>
      <c r="AW22" s="306">
        <v>214.93037615</v>
      </c>
      <c r="AX22" s="306">
        <v>168.78054355</v>
      </c>
      <c r="AY22" s="306">
        <v>89.171658679999993</v>
      </c>
      <c r="AZ22" s="306">
        <v>104.25217888</v>
      </c>
      <c r="BA22" s="306">
        <v>271.80650087999999</v>
      </c>
      <c r="BB22" s="306">
        <v>148.53873603</v>
      </c>
      <c r="BC22" s="306">
        <v>88.239145459999989</v>
      </c>
      <c r="BD22" s="306">
        <v>38.707663999999994</v>
      </c>
      <c r="BE22" s="306">
        <v>155.66656052000002</v>
      </c>
      <c r="BF22" s="306">
        <v>159.62887006</v>
      </c>
      <c r="BG22" s="306">
        <v>111.82442899</v>
      </c>
      <c r="BH22" s="306">
        <v>54.426026620000002</v>
      </c>
      <c r="BI22" s="306">
        <v>77.276037930000001</v>
      </c>
      <c r="BJ22" s="306">
        <v>109.44792132999999</v>
      </c>
      <c r="BK22" s="306">
        <v>123.06414519</v>
      </c>
      <c r="BL22" s="306">
        <v>111.59822876</v>
      </c>
      <c r="BM22" s="314">
        <f t="shared" si="23"/>
        <v>166.25045561000002</v>
      </c>
      <c r="BN22" s="619">
        <f t="shared" si="24"/>
        <v>234.66237395000002</v>
      </c>
      <c r="BO22" s="306">
        <f t="shared" si="88"/>
        <v>274</v>
      </c>
      <c r="BP22" s="306">
        <f t="shared" si="89"/>
        <v>223.20152177</v>
      </c>
      <c r="BQ22" s="306">
        <f t="shared" si="90"/>
        <v>424.71922229999996</v>
      </c>
      <c r="BR22" s="306">
        <f t="shared" si="91"/>
        <v>570.16629820000003</v>
      </c>
      <c r="BS22" s="306">
        <f t="shared" ref="BS22" si="111">AQ22+AR22+AS22+AT22</f>
        <v>649.66915749999998</v>
      </c>
      <c r="BT22" s="306">
        <f t="shared" ref="BT22" si="112">AU22+AV22+AW22+AX22</f>
        <v>525.81161964</v>
      </c>
      <c r="BU22" s="306">
        <f t="shared" si="92"/>
        <v>613.76907446999996</v>
      </c>
      <c r="BV22" s="306">
        <f t="shared" si="93"/>
        <v>442.24224004000001</v>
      </c>
      <c r="BW22" s="619">
        <f t="shared" si="94"/>
        <v>352.97441487000003</v>
      </c>
      <c r="BX22" s="139">
        <f t="shared" ref="BX22:CG22" si="113">W22/S22*100</f>
        <v>98.901098901098905</v>
      </c>
      <c r="BY22" s="138">
        <f t="shared" si="113"/>
        <v>163.15789473684211</v>
      </c>
      <c r="BZ22" s="138">
        <f t="shared" si="113"/>
        <v>123.58490566037736</v>
      </c>
      <c r="CA22" s="138">
        <f t="shared" si="113"/>
        <v>76.19047619047619</v>
      </c>
      <c r="CB22" s="138">
        <f t="shared" si="113"/>
        <v>50</v>
      </c>
      <c r="CC22" s="138">
        <f t="shared" si="113"/>
        <v>35.483870967741936</v>
      </c>
      <c r="CD22" s="138">
        <f t="shared" si="113"/>
        <v>100.76335877862594</v>
      </c>
      <c r="CE22" s="138">
        <f t="shared" si="113"/>
        <v>80</v>
      </c>
      <c r="CF22" s="138">
        <f t="shared" si="113"/>
        <v>87.279355555555554</v>
      </c>
      <c r="CG22" s="138">
        <f t="shared" si="113"/>
        <v>100.50117878787881</v>
      </c>
      <c r="CH22" s="138">
        <f t="shared" ref="CH22:CK22" si="114">AG22/AC22*100</f>
        <v>76.272885606060612</v>
      </c>
      <c r="CI22" s="138">
        <f t="shared" si="114"/>
        <v>78.250334015625</v>
      </c>
      <c r="CJ22" s="138">
        <f t="shared" si="114"/>
        <v>165.87985805985431</v>
      </c>
      <c r="CK22" s="137">
        <f t="shared" si="114"/>
        <v>204.6434854118551</v>
      </c>
      <c r="CL22" s="137">
        <f t="shared" ref="CL22:CY22" si="115">AK22/AG22*100</f>
        <v>146.55874452942382</v>
      </c>
      <c r="CM22" s="137">
        <f t="shared" si="115"/>
        <v>287.82279696726619</v>
      </c>
      <c r="CN22" s="137">
        <f t="shared" si="115"/>
        <v>107.71822874338386</v>
      </c>
      <c r="CO22" s="137">
        <f t="shared" si="115"/>
        <v>103.73870751619751</v>
      </c>
      <c r="CP22" s="137">
        <f t="shared" si="115"/>
        <v>164.89771046063427</v>
      </c>
      <c r="CQ22" s="137">
        <f t="shared" si="115"/>
        <v>129.22174155822935</v>
      </c>
      <c r="CR22" s="137">
        <f t="shared" si="115"/>
        <v>127.79184973911552</v>
      </c>
      <c r="CS22" s="137">
        <f t="shared" si="115"/>
        <v>130.67402395277296</v>
      </c>
      <c r="CT22" s="137">
        <f t="shared" si="115"/>
        <v>109.96758333361451</v>
      </c>
      <c r="CU22" s="137">
        <f t="shared" si="115"/>
        <v>107.59627252140672</v>
      </c>
      <c r="CV22" s="137">
        <f t="shared" si="115"/>
        <v>89.095563789546432</v>
      </c>
      <c r="CW22" s="137">
        <f t="shared" si="115"/>
        <v>67.60164802359472</v>
      </c>
      <c r="CX22" s="137">
        <f t="shared" si="115"/>
        <v>80.327203468637165</v>
      </c>
      <c r="CY22" s="137">
        <f t="shared" si="115"/>
        <v>84.216696531530204</v>
      </c>
      <c r="CZ22" s="137">
        <f t="shared" ref="CZ22:DA22" si="116">AY22/AU22*100</f>
        <v>111.59910327902529</v>
      </c>
      <c r="DA22" s="138">
        <f t="shared" si="116"/>
        <v>167.61571727073587</v>
      </c>
      <c r="DB22" s="138">
        <f t="shared" ref="DB22:DI22" si="117">BA22/AW22*100</f>
        <v>126.46258092914057</v>
      </c>
      <c r="DC22" s="138">
        <f t="shared" si="117"/>
        <v>88.007025517130472</v>
      </c>
      <c r="DD22" s="139">
        <f t="shared" si="117"/>
        <v>98.954249327865028</v>
      </c>
      <c r="DE22" s="138">
        <f t="shared" si="117"/>
        <v>37.128877703893984</v>
      </c>
      <c r="DF22" s="138">
        <f t="shared" si="117"/>
        <v>57.271095435912819</v>
      </c>
      <c r="DG22" s="138">
        <f t="shared" si="117"/>
        <v>107.46615618686843</v>
      </c>
      <c r="DH22" s="480">
        <f t="shared" si="117"/>
        <v>126.72882132646166</v>
      </c>
      <c r="DI22" s="480">
        <f t="shared" si="117"/>
        <v>140.60788225298228</v>
      </c>
      <c r="DJ22" s="480">
        <f t="shared" ref="DJ22:DL22" si="118">BI22/BE22*100</f>
        <v>49.642028237703364</v>
      </c>
      <c r="DK22" s="480">
        <f t="shared" si="118"/>
        <v>68.563989263885404</v>
      </c>
      <c r="DL22" s="480">
        <f t="shared" si="118"/>
        <v>110.05121716383199</v>
      </c>
      <c r="DM22" s="480">
        <f t="shared" si="13"/>
        <v>205.04570274654378</v>
      </c>
      <c r="DN22" s="377">
        <f t="shared" si="14"/>
        <v>141.14991329737143</v>
      </c>
    </row>
    <row r="23" spans="1:287" ht="19.95" customHeight="1">
      <c r="A23" s="134">
        <v>15</v>
      </c>
      <c r="B23" s="135" t="str">
        <f>IF('1'!A1=1,D23,F23)</f>
        <v>Greece</v>
      </c>
      <c r="C23" s="413"/>
      <c r="D23" s="414" t="s">
        <v>346</v>
      </c>
      <c r="E23" s="415"/>
      <c r="F23" s="602" t="s">
        <v>98</v>
      </c>
      <c r="G23" s="304">
        <v>33</v>
      </c>
      <c r="H23" s="304">
        <v>45</v>
      </c>
      <c r="I23" s="304">
        <v>28</v>
      </c>
      <c r="J23" s="304">
        <v>41</v>
      </c>
      <c r="K23" s="304">
        <v>57</v>
      </c>
      <c r="L23" s="304">
        <v>83</v>
      </c>
      <c r="M23" s="304">
        <v>61</v>
      </c>
      <c r="N23" s="304">
        <v>49</v>
      </c>
      <c r="O23" s="305">
        <v>32</v>
      </c>
      <c r="P23" s="305">
        <v>68</v>
      </c>
      <c r="Q23" s="305">
        <v>47</v>
      </c>
      <c r="R23" s="305">
        <v>58</v>
      </c>
      <c r="S23" s="304">
        <v>62</v>
      </c>
      <c r="T23" s="304">
        <v>62</v>
      </c>
      <c r="U23" s="304">
        <v>39</v>
      </c>
      <c r="V23" s="304">
        <v>59</v>
      </c>
      <c r="W23" s="304">
        <v>55</v>
      </c>
      <c r="X23" s="304">
        <v>48</v>
      </c>
      <c r="Y23" s="304">
        <v>37</v>
      </c>
      <c r="Z23" s="306">
        <v>61</v>
      </c>
      <c r="AA23" s="306">
        <v>47</v>
      </c>
      <c r="AB23" s="306">
        <v>42</v>
      </c>
      <c r="AC23" s="306">
        <v>23</v>
      </c>
      <c r="AD23" s="306">
        <v>41</v>
      </c>
      <c r="AE23" s="306">
        <v>37.144980000000004</v>
      </c>
      <c r="AF23" s="306">
        <v>40.269447</v>
      </c>
      <c r="AG23" s="306">
        <v>39.504826000000001</v>
      </c>
      <c r="AH23" s="306">
        <v>41.993858209999999</v>
      </c>
      <c r="AI23" s="306">
        <v>54.177442999999997</v>
      </c>
      <c r="AJ23" s="306">
        <v>45.043431000000005</v>
      </c>
      <c r="AK23" s="306">
        <v>34.775193950000002</v>
      </c>
      <c r="AL23" s="306">
        <v>60.600453999999999</v>
      </c>
      <c r="AM23" s="306">
        <v>83.634972000000005</v>
      </c>
      <c r="AN23" s="306">
        <v>74.209980000000002</v>
      </c>
      <c r="AO23" s="306">
        <v>55.475580000000001</v>
      </c>
      <c r="AP23" s="306">
        <v>66.10481940999999</v>
      </c>
      <c r="AQ23" s="537">
        <v>101.23746700000001</v>
      </c>
      <c r="AR23" s="306">
        <v>48.58809497</v>
      </c>
      <c r="AS23" s="306">
        <v>59.930241000000002</v>
      </c>
      <c r="AT23" s="306">
        <v>63.345947000000002</v>
      </c>
      <c r="AU23" s="306">
        <v>54.738419950000001</v>
      </c>
      <c r="AV23" s="306">
        <v>30.325365820000002</v>
      </c>
      <c r="AW23" s="306">
        <v>47.812523210000002</v>
      </c>
      <c r="AX23" s="306">
        <v>44.65099644</v>
      </c>
      <c r="AY23" s="306">
        <v>42.81612561</v>
      </c>
      <c r="AZ23" s="306">
        <v>45.697166080000002</v>
      </c>
      <c r="BA23" s="306">
        <v>45.696041010000002</v>
      </c>
      <c r="BB23" s="306">
        <v>75.268122489999996</v>
      </c>
      <c r="BC23" s="306">
        <v>39.279870320000001</v>
      </c>
      <c r="BD23" s="306">
        <v>19.559492970000001</v>
      </c>
      <c r="BE23" s="306">
        <v>34.571015549999998</v>
      </c>
      <c r="BF23" s="306">
        <v>88.393255600000003</v>
      </c>
      <c r="BG23" s="306">
        <v>58.525162590000008</v>
      </c>
      <c r="BH23" s="306">
        <v>44.979171039999997</v>
      </c>
      <c r="BI23" s="306">
        <v>66.295857699999999</v>
      </c>
      <c r="BJ23" s="306">
        <v>87.738878229999997</v>
      </c>
      <c r="BK23" s="306">
        <v>102.60402539</v>
      </c>
      <c r="BL23" s="306">
        <v>79.834622019999998</v>
      </c>
      <c r="BM23" s="314">
        <f t="shared" si="23"/>
        <v>103.50433363</v>
      </c>
      <c r="BN23" s="619">
        <f t="shared" si="24"/>
        <v>182.43864740999999</v>
      </c>
      <c r="BO23" s="306">
        <f t="shared" si="88"/>
        <v>153</v>
      </c>
      <c r="BP23" s="306">
        <f t="shared" si="89"/>
        <v>158.91311121000001</v>
      </c>
      <c r="BQ23" s="306">
        <f t="shared" si="90"/>
        <v>194.59652195000001</v>
      </c>
      <c r="BR23" s="306">
        <f t="shared" si="91"/>
        <v>279.42535141000002</v>
      </c>
      <c r="BS23" s="306">
        <f t="shared" ref="BS23:BS34" si="119">AQ23+AR23+AS23+AT23</f>
        <v>273.10174997000001</v>
      </c>
      <c r="BT23" s="306">
        <f t="shared" ref="BT23:BT34" si="120">AU23+AV23+AW23+AX23</f>
        <v>177.52730542</v>
      </c>
      <c r="BU23" s="306">
        <f t="shared" si="92"/>
        <v>209.47745519</v>
      </c>
      <c r="BV23" s="306">
        <f t="shared" si="93"/>
        <v>181.80363444</v>
      </c>
      <c r="BW23" s="619">
        <f t="shared" si="94"/>
        <v>257.53906956000003</v>
      </c>
      <c r="BX23" s="139">
        <f t="shared" ref="BX23:CX23" si="121">W23/S23*100</f>
        <v>88.709677419354833</v>
      </c>
      <c r="BY23" s="138">
        <f t="shared" si="121"/>
        <v>77.41935483870968</v>
      </c>
      <c r="BZ23" s="138">
        <f t="shared" si="121"/>
        <v>94.871794871794862</v>
      </c>
      <c r="CA23" s="138">
        <f t="shared" si="121"/>
        <v>103.38983050847457</v>
      </c>
      <c r="CB23" s="138">
        <f t="shared" si="121"/>
        <v>85.454545454545453</v>
      </c>
      <c r="CC23" s="138">
        <f t="shared" si="121"/>
        <v>87.5</v>
      </c>
      <c r="CD23" s="138">
        <f t="shared" si="121"/>
        <v>62.162162162162161</v>
      </c>
      <c r="CE23" s="138">
        <f t="shared" si="121"/>
        <v>67.213114754098356</v>
      </c>
      <c r="CF23" s="138">
        <f t="shared" si="121"/>
        <v>79.031872340425537</v>
      </c>
      <c r="CG23" s="138">
        <f t="shared" si="121"/>
        <v>95.879635714285712</v>
      </c>
      <c r="CH23" s="138">
        <f t="shared" si="121"/>
        <v>171.76011304347827</v>
      </c>
      <c r="CI23" s="138">
        <f t="shared" si="121"/>
        <v>102.42404441463415</v>
      </c>
      <c r="CJ23" s="138">
        <f t="shared" si="121"/>
        <v>145.854010420789</v>
      </c>
      <c r="CK23" s="137">
        <f t="shared" si="121"/>
        <v>111.85510195856428</v>
      </c>
      <c r="CL23" s="137">
        <f t="shared" si="121"/>
        <v>88.027710715647757</v>
      </c>
      <c r="CM23" s="137">
        <f t="shared" si="121"/>
        <v>144.30789782866202</v>
      </c>
      <c r="CN23" s="137">
        <f t="shared" si="121"/>
        <v>154.37231321529887</v>
      </c>
      <c r="CO23" s="137">
        <f t="shared" si="121"/>
        <v>164.75205896282631</v>
      </c>
      <c r="CP23" s="137">
        <f t="shared" si="121"/>
        <v>159.52629934936709</v>
      </c>
      <c r="CQ23" s="137">
        <f t="shared" si="121"/>
        <v>109.08304318974243</v>
      </c>
      <c r="CR23" s="137">
        <f t="shared" si="121"/>
        <v>121.04681161368715</v>
      </c>
      <c r="CS23" s="137">
        <f t="shared" si="121"/>
        <v>65.473801461744102</v>
      </c>
      <c r="CT23" s="137">
        <f t="shared" si="121"/>
        <v>108.02994939394956</v>
      </c>
      <c r="CU23" s="137">
        <f t="shared" si="121"/>
        <v>95.826518498010387</v>
      </c>
      <c r="CV23" s="137">
        <f t="shared" si="121"/>
        <v>54.069329836156413</v>
      </c>
      <c r="CW23" s="137">
        <f t="shared" si="121"/>
        <v>62.413160752081239</v>
      </c>
      <c r="CX23" s="137">
        <f t="shared" si="121"/>
        <v>79.780295243598303</v>
      </c>
      <c r="CY23" s="137">
        <f>AX23/AT23*100</f>
        <v>70.487534806291549</v>
      </c>
      <c r="CZ23" s="137">
        <f t="shared" ref="CZ23:DJ23" si="122">AY23/AU23*100</f>
        <v>78.219513184906972</v>
      </c>
      <c r="DA23" s="138">
        <f t="shared" si="122"/>
        <v>150.68957898559657</v>
      </c>
      <c r="DB23" s="138">
        <f t="shared" si="122"/>
        <v>95.573372710944199</v>
      </c>
      <c r="DC23" s="138">
        <f t="shared" si="122"/>
        <v>168.56986067744739</v>
      </c>
      <c r="DD23" s="139">
        <f t="shared" si="122"/>
        <v>91.740833063199716</v>
      </c>
      <c r="DE23" s="138">
        <f t="shared" si="122"/>
        <v>42.802420035759035</v>
      </c>
      <c r="DF23" s="138">
        <f t="shared" si="122"/>
        <v>75.654290362779065</v>
      </c>
      <c r="DG23" s="138">
        <f t="shared" si="122"/>
        <v>117.43783779347466</v>
      </c>
      <c r="DH23" s="480">
        <f t="shared" si="122"/>
        <v>148.99530500792144</v>
      </c>
      <c r="DI23" s="480">
        <f t="shared" si="122"/>
        <v>229.96082316135821</v>
      </c>
      <c r="DJ23" s="480">
        <f t="shared" si="122"/>
        <v>191.76716866797395</v>
      </c>
      <c r="DK23" s="480">
        <f>BJ23/BF23*100</f>
        <v>99.259697625618386</v>
      </c>
      <c r="DL23" s="480">
        <f>BK23/BG23*100</f>
        <v>175.31608772930019</v>
      </c>
      <c r="DM23" s="480">
        <f t="shared" si="13"/>
        <v>177.49242632551639</v>
      </c>
      <c r="DN23" s="377">
        <f t="shared" si="14"/>
        <v>176.26184432254672</v>
      </c>
    </row>
    <row r="24" spans="1:287" ht="19.95" customHeight="1">
      <c r="A24" s="134">
        <v>16</v>
      </c>
      <c r="B24" s="135" t="str">
        <f>IF('1'!A1=1,D24,F24)</f>
        <v>Latvia</v>
      </c>
      <c r="C24" s="413"/>
      <c r="D24" s="414" t="s">
        <v>345</v>
      </c>
      <c r="E24" s="415"/>
      <c r="F24" s="602" t="s">
        <v>101</v>
      </c>
      <c r="G24" s="304">
        <v>41</v>
      </c>
      <c r="H24" s="304">
        <v>44</v>
      </c>
      <c r="I24" s="304">
        <v>34</v>
      </c>
      <c r="J24" s="304">
        <v>58</v>
      </c>
      <c r="K24" s="304">
        <v>52</v>
      </c>
      <c r="L24" s="304">
        <v>71</v>
      </c>
      <c r="M24" s="304">
        <v>43</v>
      </c>
      <c r="N24" s="304">
        <v>52</v>
      </c>
      <c r="O24" s="305">
        <v>68</v>
      </c>
      <c r="P24" s="305">
        <v>78</v>
      </c>
      <c r="Q24" s="305">
        <v>52</v>
      </c>
      <c r="R24" s="305">
        <v>84</v>
      </c>
      <c r="S24" s="304">
        <v>36</v>
      </c>
      <c r="T24" s="304">
        <v>35</v>
      </c>
      <c r="U24" s="304">
        <v>52</v>
      </c>
      <c r="V24" s="304">
        <v>37</v>
      </c>
      <c r="W24" s="304">
        <v>29</v>
      </c>
      <c r="X24" s="304">
        <v>55</v>
      </c>
      <c r="Y24" s="304">
        <v>73</v>
      </c>
      <c r="Z24" s="306">
        <v>53</v>
      </c>
      <c r="AA24" s="306">
        <v>40</v>
      </c>
      <c r="AB24" s="306">
        <v>32</v>
      </c>
      <c r="AC24" s="306">
        <v>35</v>
      </c>
      <c r="AD24" s="306">
        <v>28</v>
      </c>
      <c r="AE24" s="306">
        <v>27.560132000000003</v>
      </c>
      <c r="AF24" s="306">
        <v>32.182948000000003</v>
      </c>
      <c r="AG24" s="306">
        <v>30.348151999999999</v>
      </c>
      <c r="AH24" s="306">
        <v>34.947738169999994</v>
      </c>
      <c r="AI24" s="306">
        <v>38.901392000000001</v>
      </c>
      <c r="AJ24" s="306">
        <v>36.272615000000002</v>
      </c>
      <c r="AK24" s="306">
        <v>50.277196209999993</v>
      </c>
      <c r="AL24" s="306">
        <v>76.070449000000011</v>
      </c>
      <c r="AM24" s="306">
        <v>69.326350999999988</v>
      </c>
      <c r="AN24" s="306">
        <v>69.904932000000002</v>
      </c>
      <c r="AO24" s="306">
        <v>75.557308999999989</v>
      </c>
      <c r="AP24" s="306">
        <v>67.759169599999993</v>
      </c>
      <c r="AQ24" s="537">
        <v>59.695067000000002</v>
      </c>
      <c r="AR24" s="306">
        <v>73.919589300000013</v>
      </c>
      <c r="AS24" s="306">
        <v>78.265955000000005</v>
      </c>
      <c r="AT24" s="306">
        <v>68.507283999999999</v>
      </c>
      <c r="AU24" s="306">
        <v>54.135122760000002</v>
      </c>
      <c r="AV24" s="306">
        <v>46.173600609999994</v>
      </c>
      <c r="AW24" s="306">
        <v>62.392742169999998</v>
      </c>
      <c r="AX24" s="306">
        <v>59.648260000000001</v>
      </c>
      <c r="AY24" s="306">
        <v>57.956298400000001</v>
      </c>
      <c r="AZ24" s="306">
        <v>64.60218316000001</v>
      </c>
      <c r="BA24" s="306">
        <v>82.417933559999994</v>
      </c>
      <c r="BB24" s="306">
        <v>66.196882979999998</v>
      </c>
      <c r="BC24" s="306">
        <v>41.950260999999998</v>
      </c>
      <c r="BD24" s="306">
        <v>66.206965960000005</v>
      </c>
      <c r="BE24" s="306">
        <v>80.324010180000002</v>
      </c>
      <c r="BF24" s="306">
        <v>89.398866220000002</v>
      </c>
      <c r="BG24" s="306">
        <v>74.522856219999994</v>
      </c>
      <c r="BH24" s="306">
        <v>72.78158225</v>
      </c>
      <c r="BI24" s="306">
        <v>93.308578089999997</v>
      </c>
      <c r="BJ24" s="306">
        <v>80.910804670000005</v>
      </c>
      <c r="BK24" s="306">
        <v>64.952889349999992</v>
      </c>
      <c r="BL24" s="306">
        <v>72.670378550000009</v>
      </c>
      <c r="BM24" s="314">
        <f t="shared" si="23"/>
        <v>147.30443846999998</v>
      </c>
      <c r="BN24" s="619">
        <f t="shared" si="24"/>
        <v>137.6232679</v>
      </c>
      <c r="BO24" s="306">
        <f t="shared" si="32"/>
        <v>135</v>
      </c>
      <c r="BP24" s="306">
        <f t="shared" si="33"/>
        <v>125.03897017</v>
      </c>
      <c r="BQ24" s="306">
        <f t="shared" si="34"/>
        <v>201.52165221000001</v>
      </c>
      <c r="BR24" s="306">
        <f t="shared" si="35"/>
        <v>282.5477616</v>
      </c>
      <c r="BS24" s="306">
        <f t="shared" si="119"/>
        <v>280.38789529999997</v>
      </c>
      <c r="BT24" s="306">
        <f t="shared" si="120"/>
        <v>222.34972553999998</v>
      </c>
      <c r="BU24" s="306">
        <f t="shared" ref="BU24:BU27" si="123">AY24+AZ24+BA24+BB24</f>
        <v>271.17329810000001</v>
      </c>
      <c r="BV24" s="306">
        <f t="shared" si="36"/>
        <v>277.88010336000002</v>
      </c>
      <c r="BW24" s="619">
        <f t="shared" si="15"/>
        <v>321.52382122999995</v>
      </c>
      <c r="BX24" s="139">
        <f t="shared" ref="BX24:CX24" si="124">W24/S24*100</f>
        <v>80.555555555555557</v>
      </c>
      <c r="BY24" s="138">
        <f t="shared" si="124"/>
        <v>157.14285714285714</v>
      </c>
      <c r="BZ24" s="138">
        <f t="shared" si="124"/>
        <v>140.38461538461539</v>
      </c>
      <c r="CA24" s="138">
        <f t="shared" si="124"/>
        <v>143.24324324324326</v>
      </c>
      <c r="CB24" s="138">
        <f t="shared" si="124"/>
        <v>137.93103448275863</v>
      </c>
      <c r="CC24" s="138">
        <f t="shared" si="124"/>
        <v>58.18181818181818</v>
      </c>
      <c r="CD24" s="138">
        <f t="shared" si="124"/>
        <v>47.945205479452049</v>
      </c>
      <c r="CE24" s="138">
        <f t="shared" si="124"/>
        <v>52.830188679245282</v>
      </c>
      <c r="CF24" s="138">
        <f t="shared" si="124"/>
        <v>68.900330000000011</v>
      </c>
      <c r="CG24" s="138">
        <f t="shared" si="124"/>
        <v>100.5717125</v>
      </c>
      <c r="CH24" s="138">
        <f t="shared" si="124"/>
        <v>86.709005714285709</v>
      </c>
      <c r="CI24" s="138">
        <f t="shared" si="124"/>
        <v>124.81335060714282</v>
      </c>
      <c r="CJ24" s="138">
        <f t="shared" si="124"/>
        <v>141.15096400844521</v>
      </c>
      <c r="CK24" s="137">
        <f t="shared" si="124"/>
        <v>112.70755867361808</v>
      </c>
      <c r="CL24" s="137">
        <f t="shared" si="124"/>
        <v>165.6680650933869</v>
      </c>
      <c r="CM24" s="137">
        <f t="shared" si="124"/>
        <v>217.66916253624896</v>
      </c>
      <c r="CN24" s="137">
        <f t="shared" si="124"/>
        <v>178.21046352274485</v>
      </c>
      <c r="CO24" s="137">
        <f t="shared" si="124"/>
        <v>192.72096042703291</v>
      </c>
      <c r="CP24" s="137">
        <f t="shared" si="124"/>
        <v>150.28146892760071</v>
      </c>
      <c r="CQ24" s="137">
        <f t="shared" si="124"/>
        <v>89.074233806612582</v>
      </c>
      <c r="CR24" s="137">
        <f t="shared" si="124"/>
        <v>86.107325914211202</v>
      </c>
      <c r="CS24" s="137">
        <f t="shared" si="124"/>
        <v>105.74302439776353</v>
      </c>
      <c r="CT24" s="137">
        <f t="shared" si="124"/>
        <v>103.58488945126409</v>
      </c>
      <c r="CU24" s="137">
        <f t="shared" si="124"/>
        <v>101.10407846556609</v>
      </c>
      <c r="CV24" s="137">
        <f t="shared" si="124"/>
        <v>90.686090962926642</v>
      </c>
      <c r="CW24" s="137">
        <f t="shared" si="124"/>
        <v>62.464633593412003</v>
      </c>
      <c r="CX24" s="137">
        <f t="shared" si="124"/>
        <v>79.718879262381705</v>
      </c>
      <c r="CY24" s="137">
        <f>AX24/AT24*100</f>
        <v>87.068493329847968</v>
      </c>
      <c r="CZ24" s="137">
        <f t="shared" ref="CZ24:DA24" si="125">AY24/AU24*100</f>
        <v>107.0585886669928</v>
      </c>
      <c r="DA24" s="138">
        <f t="shared" si="125"/>
        <v>139.91151286999454</v>
      </c>
      <c r="DB24" s="138">
        <f t="shared" ref="DB24:DC24" si="126">BA24/AW24*100</f>
        <v>132.09538592716095</v>
      </c>
      <c r="DC24" s="138">
        <f t="shared" si="126"/>
        <v>110.97873262355012</v>
      </c>
      <c r="DD24" s="139">
        <f t="shared" ref="DD24:DI24" si="127">BC24/AY24*100</f>
        <v>72.382574729789852</v>
      </c>
      <c r="DE24" s="138">
        <f t="shared" si="127"/>
        <v>102.48409995065559</v>
      </c>
      <c r="DF24" s="138">
        <f t="shared" si="127"/>
        <v>97.459383789966509</v>
      </c>
      <c r="DG24" s="138">
        <f t="shared" si="127"/>
        <v>135.04996337517886</v>
      </c>
      <c r="DH24" s="480">
        <f t="shared" si="127"/>
        <v>177.64575104788977</v>
      </c>
      <c r="DI24" s="480">
        <f t="shared" si="127"/>
        <v>109.93039961077835</v>
      </c>
      <c r="DJ24" s="480">
        <f t="shared" si="87"/>
        <v>116.16523861408635</v>
      </c>
      <c r="DK24" s="480">
        <f t="shared" si="72"/>
        <v>90.505403581839744</v>
      </c>
      <c r="DL24" s="480">
        <f t="shared" si="12"/>
        <v>87.158346639655932</v>
      </c>
      <c r="DM24" s="480">
        <f t="shared" si="13"/>
        <v>99.847209010078927</v>
      </c>
      <c r="DN24" s="377">
        <f t="shared" si="14"/>
        <v>93.427780811932806</v>
      </c>
    </row>
    <row r="25" spans="1:287" ht="19.95" customHeight="1">
      <c r="A25" s="134">
        <v>17</v>
      </c>
      <c r="B25" s="135" t="str">
        <f>IF('1'!A1=1,D25,F25)</f>
        <v>Portugal</v>
      </c>
      <c r="C25" s="413"/>
      <c r="D25" s="414" t="s">
        <v>347</v>
      </c>
      <c r="E25" s="415"/>
      <c r="F25" s="602" t="s">
        <v>100</v>
      </c>
      <c r="G25" s="304">
        <v>29</v>
      </c>
      <c r="H25" s="304">
        <v>36</v>
      </c>
      <c r="I25" s="304">
        <v>19</v>
      </c>
      <c r="J25" s="304">
        <v>37</v>
      </c>
      <c r="K25" s="304">
        <v>53</v>
      </c>
      <c r="L25" s="304">
        <v>51</v>
      </c>
      <c r="M25" s="304">
        <v>16</v>
      </c>
      <c r="N25" s="304">
        <v>72</v>
      </c>
      <c r="O25" s="305">
        <v>90</v>
      </c>
      <c r="P25" s="305">
        <v>91</v>
      </c>
      <c r="Q25" s="305">
        <v>60</v>
      </c>
      <c r="R25" s="305">
        <v>103</v>
      </c>
      <c r="S25" s="304">
        <v>96</v>
      </c>
      <c r="T25" s="304">
        <v>58</v>
      </c>
      <c r="U25" s="304">
        <v>7</v>
      </c>
      <c r="V25" s="304">
        <v>90</v>
      </c>
      <c r="W25" s="304">
        <v>151</v>
      </c>
      <c r="X25" s="304">
        <v>27</v>
      </c>
      <c r="Y25" s="304">
        <v>60</v>
      </c>
      <c r="Z25" s="306">
        <v>34</v>
      </c>
      <c r="AA25" s="306">
        <v>79</v>
      </c>
      <c r="AB25" s="306">
        <v>56</v>
      </c>
      <c r="AC25" s="306">
        <v>60</v>
      </c>
      <c r="AD25" s="306">
        <v>94</v>
      </c>
      <c r="AE25" s="306">
        <v>72.543526999999997</v>
      </c>
      <c r="AF25" s="306">
        <v>33.013435999999999</v>
      </c>
      <c r="AG25" s="306">
        <v>25.430014</v>
      </c>
      <c r="AH25" s="306">
        <v>69.157325970000002</v>
      </c>
      <c r="AI25" s="306">
        <v>86.361851999999999</v>
      </c>
      <c r="AJ25" s="306">
        <v>71.443270999999996</v>
      </c>
      <c r="AK25" s="306">
        <v>34.33029372</v>
      </c>
      <c r="AL25" s="306">
        <v>42.509855999999999</v>
      </c>
      <c r="AM25" s="306">
        <v>87.658559999999994</v>
      </c>
      <c r="AN25" s="306">
        <v>39.248173999999999</v>
      </c>
      <c r="AO25" s="306">
        <v>59.905954999999999</v>
      </c>
      <c r="AP25" s="306">
        <v>38.169613639999994</v>
      </c>
      <c r="AQ25" s="537">
        <v>118.593829</v>
      </c>
      <c r="AR25" s="306">
        <v>49.700327870000002</v>
      </c>
      <c r="AS25" s="306">
        <v>45.393706999999999</v>
      </c>
      <c r="AT25" s="306">
        <v>67.006049000000004</v>
      </c>
      <c r="AU25" s="306">
        <v>74.46920768999999</v>
      </c>
      <c r="AV25" s="306">
        <v>51.659854000000003</v>
      </c>
      <c r="AW25" s="306">
        <v>22.089398000000003</v>
      </c>
      <c r="AX25" s="306">
        <v>83.409143999999998</v>
      </c>
      <c r="AY25" s="306">
        <v>113.17224754</v>
      </c>
      <c r="AZ25" s="306">
        <v>62.193515430000005</v>
      </c>
      <c r="BA25" s="306">
        <v>50.868473129999998</v>
      </c>
      <c r="BB25" s="306">
        <v>105.19497799999999</v>
      </c>
      <c r="BC25" s="306">
        <v>59.467800749999995</v>
      </c>
      <c r="BD25" s="306">
        <v>10.509532269999999</v>
      </c>
      <c r="BE25" s="306">
        <v>44.304187889999994</v>
      </c>
      <c r="BF25" s="306">
        <v>18.516574609999999</v>
      </c>
      <c r="BG25" s="306">
        <v>100.33183711999999</v>
      </c>
      <c r="BH25" s="306">
        <v>33.801059539999997</v>
      </c>
      <c r="BI25" s="306">
        <v>20.39569019</v>
      </c>
      <c r="BJ25" s="306">
        <v>68.243009440000009</v>
      </c>
      <c r="BK25" s="306">
        <v>58.597448569999997</v>
      </c>
      <c r="BL25" s="306">
        <v>64.977135689999997</v>
      </c>
      <c r="BM25" s="314">
        <f t="shared" si="23"/>
        <v>134.13289665999997</v>
      </c>
      <c r="BN25" s="619">
        <f t="shared" si="24"/>
        <v>123.57458425999999</v>
      </c>
      <c r="BO25" s="306">
        <f t="shared" si="32"/>
        <v>289</v>
      </c>
      <c r="BP25" s="306">
        <f t="shared" si="33"/>
        <v>200.14430297000001</v>
      </c>
      <c r="BQ25" s="306">
        <f t="shared" si="34"/>
        <v>234.64527271999998</v>
      </c>
      <c r="BR25" s="306">
        <f t="shared" si="35"/>
        <v>224.98230264</v>
      </c>
      <c r="BS25" s="306">
        <f t="shared" si="119"/>
        <v>280.69391287000002</v>
      </c>
      <c r="BT25" s="306">
        <f t="shared" si="120"/>
        <v>231.62760368999997</v>
      </c>
      <c r="BU25" s="306">
        <f>AY25+AZ25+BA25+BB25</f>
        <v>331.42921409999997</v>
      </c>
      <c r="BV25" s="306">
        <f t="shared" si="36"/>
        <v>132.79809551999998</v>
      </c>
      <c r="BW25" s="619">
        <f t="shared" si="15"/>
        <v>222.77159628999999</v>
      </c>
      <c r="BX25" s="139">
        <f>W25/S25*100</f>
        <v>157.29166666666669</v>
      </c>
      <c r="BY25" s="138">
        <f>X25/T25*100</f>
        <v>46.551724137931032</v>
      </c>
      <c r="BZ25" s="167" t="str">
        <f>IF('1'!$A$1=1,JW25,JX25)</f>
        <v>8.6 times more</v>
      </c>
      <c r="CA25" s="138">
        <f t="shared" ref="CA25:CX25" si="128">Z25/V25*100</f>
        <v>37.777777777777779</v>
      </c>
      <c r="CB25" s="138">
        <f t="shared" si="128"/>
        <v>52.317880794701985</v>
      </c>
      <c r="CC25" s="138">
        <f t="shared" si="128"/>
        <v>207.40740740740739</v>
      </c>
      <c r="CD25" s="138">
        <f t="shared" si="128"/>
        <v>100</v>
      </c>
      <c r="CE25" s="138">
        <f t="shared" si="128"/>
        <v>276.47058823529409</v>
      </c>
      <c r="CF25" s="138">
        <f t="shared" si="128"/>
        <v>91.827249367088598</v>
      </c>
      <c r="CG25" s="138">
        <f t="shared" si="128"/>
        <v>58.952564285714281</v>
      </c>
      <c r="CH25" s="138">
        <f t="shared" si="128"/>
        <v>42.383356666666664</v>
      </c>
      <c r="CI25" s="138">
        <f t="shared" si="128"/>
        <v>73.57162337234044</v>
      </c>
      <c r="CJ25" s="138">
        <f t="shared" si="128"/>
        <v>119.04832253331163</v>
      </c>
      <c r="CK25" s="137">
        <f t="shared" si="128"/>
        <v>216.40665031049781</v>
      </c>
      <c r="CL25" s="137">
        <f t="shared" si="128"/>
        <v>134.99911451090824</v>
      </c>
      <c r="CM25" s="137">
        <f t="shared" si="128"/>
        <v>61.468333837026165</v>
      </c>
      <c r="CN25" s="137">
        <f t="shared" si="128"/>
        <v>101.50148239062776</v>
      </c>
      <c r="CO25" s="137">
        <f t="shared" si="128"/>
        <v>54.936138072401533</v>
      </c>
      <c r="CP25" s="137">
        <f t="shared" si="128"/>
        <v>174.49881288111507</v>
      </c>
      <c r="CQ25" s="137">
        <f t="shared" si="128"/>
        <v>89.790032786749492</v>
      </c>
      <c r="CR25" s="137">
        <f t="shared" si="128"/>
        <v>135.29064246549339</v>
      </c>
      <c r="CS25" s="137">
        <f t="shared" si="128"/>
        <v>126.6309303204781</v>
      </c>
      <c r="CT25" s="137">
        <f t="shared" si="128"/>
        <v>75.774949251706275</v>
      </c>
      <c r="CU25" s="137">
        <f t="shared" si="128"/>
        <v>175.54814578940551</v>
      </c>
      <c r="CV25" s="137">
        <f t="shared" si="128"/>
        <v>62.793492981831278</v>
      </c>
      <c r="CW25" s="137">
        <f t="shared" si="128"/>
        <v>103.94268250126133</v>
      </c>
      <c r="CX25" s="137">
        <f t="shared" si="128"/>
        <v>48.661806800665133</v>
      </c>
      <c r="CY25" s="137">
        <f>AX25/AT25*100</f>
        <v>124.48002119928007</v>
      </c>
      <c r="CZ25" s="137">
        <f t="shared" ref="CZ25:DI25" si="129">AY25/AU25*100</f>
        <v>151.97187005280466</v>
      </c>
      <c r="DA25" s="138">
        <f t="shared" si="129"/>
        <v>120.39042044137406</v>
      </c>
      <c r="DB25" s="138">
        <f t="shared" si="129"/>
        <v>230.28456062949289</v>
      </c>
      <c r="DC25" s="138">
        <f t="shared" si="129"/>
        <v>126.11923939658223</v>
      </c>
      <c r="DD25" s="139">
        <f t="shared" si="129"/>
        <v>52.546275295081934</v>
      </c>
      <c r="DE25" s="138">
        <f t="shared" si="129"/>
        <v>16.898115820175303</v>
      </c>
      <c r="DF25" s="138">
        <f t="shared" si="129"/>
        <v>87.095572490992112</v>
      </c>
      <c r="DG25" s="138">
        <f t="shared" si="129"/>
        <v>17.602146948497865</v>
      </c>
      <c r="DH25" s="480">
        <f t="shared" si="129"/>
        <v>168.71623946846563</v>
      </c>
      <c r="DI25" s="480">
        <f t="shared" si="129"/>
        <v>321.62287218515769</v>
      </c>
      <c r="DJ25" s="480">
        <f t="shared" ref="DJ25:DJ27" si="130">BI25/BE25*100</f>
        <v>46.035580746089153</v>
      </c>
      <c r="DK25" s="480">
        <f t="shared" si="72"/>
        <v>368.55093815864257</v>
      </c>
      <c r="DL25" s="480">
        <f t="shared" si="12"/>
        <v>58.403643601099056</v>
      </c>
      <c r="DM25" s="480">
        <f t="shared" si="13"/>
        <v>192.23402039544467</v>
      </c>
      <c r="DN25" s="377">
        <f t="shared" si="14"/>
        <v>92.128469105708504</v>
      </c>
      <c r="ES25" s="541"/>
      <c r="ET25" s="541"/>
      <c r="EU25" s="541"/>
      <c r="EV25" s="541"/>
      <c r="EW25" s="541"/>
      <c r="EX25" s="541"/>
      <c r="EY25" s="541"/>
      <c r="EZ25" s="541"/>
      <c r="FA25" s="541"/>
      <c r="FB25" s="541"/>
      <c r="FC25" s="541"/>
      <c r="FD25" s="541"/>
      <c r="FE25" s="541"/>
      <c r="FF25" s="541"/>
      <c r="FG25" s="541"/>
      <c r="FH25" s="541"/>
      <c r="FI25" s="541"/>
      <c r="FJ25" s="541"/>
      <c r="FK25" s="541"/>
      <c r="FL25" s="541"/>
      <c r="FM25" s="541"/>
      <c r="FN25" s="541"/>
      <c r="FO25" s="541"/>
      <c r="FP25" s="541"/>
      <c r="FQ25" s="541"/>
      <c r="FR25" s="541"/>
      <c r="FS25" s="541"/>
      <c r="FT25" s="541"/>
      <c r="FU25" s="541"/>
      <c r="FV25" s="541"/>
      <c r="FW25" s="541"/>
      <c r="FX25" s="541"/>
      <c r="FY25" s="541"/>
      <c r="FZ25" s="541"/>
      <c r="GA25" s="541"/>
      <c r="GB25" s="541"/>
      <c r="GC25" s="541"/>
      <c r="GD25" s="541"/>
      <c r="GE25" s="541"/>
      <c r="GF25" s="541"/>
      <c r="GG25" s="541"/>
      <c r="GH25" s="541"/>
      <c r="GI25" s="541"/>
      <c r="GJ25" s="541"/>
      <c r="GK25" s="541"/>
      <c r="GL25" s="541"/>
      <c r="GM25" s="541"/>
      <c r="GN25" s="541"/>
      <c r="GO25" s="541"/>
      <c r="GP25" s="541"/>
      <c r="GQ25" s="541"/>
      <c r="GR25" s="541"/>
      <c r="GS25" s="541"/>
      <c r="GT25" s="541"/>
      <c r="GU25" s="541"/>
      <c r="GV25" s="541"/>
      <c r="GW25" s="541"/>
      <c r="GX25" s="541"/>
      <c r="GY25" s="541"/>
      <c r="GZ25" s="541"/>
      <c r="HA25" s="541"/>
      <c r="HB25" s="541"/>
      <c r="HC25" s="541"/>
      <c r="HD25" s="541"/>
      <c r="HE25" s="541"/>
      <c r="HF25" s="541"/>
      <c r="HG25" s="541"/>
      <c r="HH25" s="541"/>
      <c r="HI25" s="541"/>
      <c r="HJ25" s="541"/>
      <c r="HK25" s="541"/>
      <c r="HL25" s="541"/>
      <c r="HM25" s="541"/>
      <c r="HN25" s="541"/>
      <c r="HO25" s="541"/>
      <c r="HP25" s="541"/>
      <c r="HQ25" s="541"/>
      <c r="HR25" s="541"/>
      <c r="HS25" s="541"/>
      <c r="HT25" s="541"/>
      <c r="HU25" s="541"/>
      <c r="HV25" s="541"/>
      <c r="HW25" s="541"/>
      <c r="HX25" s="541"/>
      <c r="HY25" s="541"/>
      <c r="HZ25" s="541"/>
      <c r="IA25" s="541"/>
      <c r="IB25" s="541"/>
      <c r="IC25" s="541"/>
      <c r="ID25" s="541"/>
      <c r="IE25" s="541"/>
      <c r="IF25" s="541"/>
      <c r="IG25" s="541"/>
      <c r="IH25" s="541"/>
      <c r="II25" s="541"/>
      <c r="IJ25" s="541"/>
      <c r="IK25" s="541"/>
      <c r="IL25" s="541"/>
      <c r="IM25" s="541"/>
      <c r="IN25" s="541"/>
      <c r="IO25" s="541"/>
      <c r="IP25" s="541"/>
      <c r="IQ25" s="541"/>
      <c r="IR25" s="541"/>
      <c r="IS25" s="541"/>
      <c r="IT25" s="541"/>
      <c r="IU25" s="541"/>
      <c r="IV25" s="541"/>
      <c r="IW25" s="541"/>
      <c r="IX25" s="541"/>
      <c r="IY25" s="541"/>
      <c r="IZ25" s="541"/>
      <c r="JA25" s="541"/>
      <c r="JB25" s="541"/>
      <c r="JC25" s="541"/>
      <c r="JD25" s="541"/>
      <c r="JE25" s="140"/>
      <c r="JF25" s="140"/>
      <c r="JG25" s="140"/>
      <c r="JH25" s="140"/>
      <c r="JI25" s="140"/>
      <c r="JJ25" s="140"/>
      <c r="JK25" s="140"/>
      <c r="JL25" s="140"/>
      <c r="JM25" s="140"/>
      <c r="JN25" s="140"/>
      <c r="JO25" s="140"/>
      <c r="JP25" s="140"/>
      <c r="JQ25" s="140"/>
      <c r="JR25" s="140"/>
      <c r="JS25" s="140"/>
      <c r="JT25" s="140"/>
      <c r="JU25" s="168" t="s">
        <v>155</v>
      </c>
      <c r="JW25" s="115" t="s">
        <v>169</v>
      </c>
      <c r="JX25" s="115" t="s">
        <v>171</v>
      </c>
    </row>
    <row r="26" spans="1:287" ht="19.95" customHeight="1">
      <c r="A26" s="134">
        <v>18</v>
      </c>
      <c r="B26" s="135" t="str">
        <f>IF('1'!A1=1,D26,F26)</f>
        <v>Cyprus</v>
      </c>
      <c r="C26" s="413"/>
      <c r="D26" s="414" t="s">
        <v>328</v>
      </c>
      <c r="E26" s="415"/>
      <c r="F26" s="602" t="s">
        <v>104</v>
      </c>
      <c r="G26" s="304">
        <v>32</v>
      </c>
      <c r="H26" s="304">
        <v>44</v>
      </c>
      <c r="I26" s="304">
        <v>28</v>
      </c>
      <c r="J26" s="304">
        <v>57</v>
      </c>
      <c r="K26" s="304">
        <v>49</v>
      </c>
      <c r="L26" s="304">
        <v>67</v>
      </c>
      <c r="M26" s="304">
        <v>33</v>
      </c>
      <c r="N26" s="304">
        <v>26</v>
      </c>
      <c r="O26" s="305">
        <v>88</v>
      </c>
      <c r="P26" s="305">
        <v>36</v>
      </c>
      <c r="Q26" s="305">
        <v>24</v>
      </c>
      <c r="R26" s="305">
        <v>18</v>
      </c>
      <c r="S26" s="304">
        <v>16</v>
      </c>
      <c r="T26" s="304">
        <v>34</v>
      </c>
      <c r="U26" s="304">
        <v>43</v>
      </c>
      <c r="V26" s="304">
        <v>69</v>
      </c>
      <c r="W26" s="304">
        <v>104</v>
      </c>
      <c r="X26" s="304">
        <v>108</v>
      </c>
      <c r="Y26" s="304">
        <v>58</v>
      </c>
      <c r="Z26" s="306">
        <v>13</v>
      </c>
      <c r="AA26" s="306">
        <v>24</v>
      </c>
      <c r="AB26" s="306">
        <v>15</v>
      </c>
      <c r="AC26" s="306">
        <v>10</v>
      </c>
      <c r="AD26" s="306">
        <v>12</v>
      </c>
      <c r="AE26" s="306">
        <v>10.886987</v>
      </c>
      <c r="AF26" s="306">
        <v>18.153213000000001</v>
      </c>
      <c r="AG26" s="306">
        <v>9.9382530000000013</v>
      </c>
      <c r="AH26" s="306">
        <v>14.46598977</v>
      </c>
      <c r="AI26" s="306">
        <v>18.055782000000001</v>
      </c>
      <c r="AJ26" s="306">
        <v>24.336866999999998</v>
      </c>
      <c r="AK26" s="306">
        <v>11.15783817</v>
      </c>
      <c r="AL26" s="306">
        <v>25.986228000000004</v>
      </c>
      <c r="AM26" s="306">
        <v>12.834133</v>
      </c>
      <c r="AN26" s="306">
        <v>7.6291910000000005</v>
      </c>
      <c r="AO26" s="306">
        <v>10</v>
      </c>
      <c r="AP26" s="306">
        <v>10</v>
      </c>
      <c r="AQ26" s="537">
        <v>10.983983</v>
      </c>
      <c r="AR26" s="306">
        <v>8.5553449999999991</v>
      </c>
      <c r="AS26" s="306">
        <v>10</v>
      </c>
      <c r="AT26" s="306">
        <v>12.943313</v>
      </c>
      <c r="AU26" s="306">
        <v>8.4217155100000003</v>
      </c>
      <c r="AV26" s="306">
        <v>4.9037990300000001</v>
      </c>
      <c r="AW26" s="306">
        <v>9</v>
      </c>
      <c r="AX26" s="306">
        <v>8.6647867699999992</v>
      </c>
      <c r="AY26" s="306">
        <v>13</v>
      </c>
      <c r="AZ26" s="306">
        <v>8.6819628299999998</v>
      </c>
      <c r="BA26" s="306">
        <v>10.60374219</v>
      </c>
      <c r="BB26" s="306">
        <v>14.909397439999999</v>
      </c>
      <c r="BC26" s="306">
        <v>10.81726778</v>
      </c>
      <c r="BD26" s="306">
        <v>8.4073112000000005</v>
      </c>
      <c r="BE26" s="306">
        <v>15.63087372</v>
      </c>
      <c r="BF26" s="306">
        <v>19.82329897</v>
      </c>
      <c r="BG26" s="306">
        <v>30.384275729999999</v>
      </c>
      <c r="BH26" s="306">
        <v>24.56991931</v>
      </c>
      <c r="BI26" s="306">
        <v>25.889430270000002</v>
      </c>
      <c r="BJ26" s="306">
        <v>26.9268097</v>
      </c>
      <c r="BK26" s="306">
        <v>35.074579610000001</v>
      </c>
      <c r="BL26" s="306">
        <v>47.742499880000004</v>
      </c>
      <c r="BM26" s="314">
        <f t="shared" si="23"/>
        <v>54.954195040000002</v>
      </c>
      <c r="BN26" s="619">
        <f t="shared" si="24"/>
        <v>82.817079489999998</v>
      </c>
      <c r="BO26" s="306">
        <f>AA26+AB26+AC26+AD26</f>
        <v>61</v>
      </c>
      <c r="BP26" s="306">
        <f>AE26+AF26+AG26+AH26</f>
        <v>53.444442770000002</v>
      </c>
      <c r="BQ26" s="306">
        <f>AI26+AJ26+AK26+AL26</f>
        <v>79.536715170000008</v>
      </c>
      <c r="BR26" s="306">
        <f>AM26+AN26+AO26+AP26</f>
        <v>40.463324</v>
      </c>
      <c r="BS26" s="306">
        <f t="shared" si="119"/>
        <v>42.482641000000001</v>
      </c>
      <c r="BT26" s="306">
        <f t="shared" si="120"/>
        <v>30.99030131</v>
      </c>
      <c r="BU26" s="306">
        <f>AY26+AZ26+BA26+BB26</f>
        <v>47.195102460000001</v>
      </c>
      <c r="BV26" s="306">
        <f>BC26+BD26+BE26+BF26</f>
        <v>54.678751669999997</v>
      </c>
      <c r="BW26" s="619">
        <f>BG26+BH26+BI26+BJ26</f>
        <v>107.77043501</v>
      </c>
      <c r="BX26" s="594" t="str">
        <f>IF('1'!$A$1=1,JW26,JX26)</f>
        <v>6.5 times more</v>
      </c>
      <c r="BY26" s="138">
        <f t="shared" ref="BY26:CY26" si="131">X26/T26*100</f>
        <v>317.64705882352939</v>
      </c>
      <c r="BZ26" s="138">
        <f t="shared" si="131"/>
        <v>134.88372093023256</v>
      </c>
      <c r="CA26" s="138">
        <f t="shared" si="131"/>
        <v>18.840579710144929</v>
      </c>
      <c r="CB26" s="138">
        <f t="shared" si="131"/>
        <v>23.076923076923077</v>
      </c>
      <c r="CC26" s="138">
        <f t="shared" si="131"/>
        <v>13.888888888888889</v>
      </c>
      <c r="CD26" s="138">
        <f t="shared" si="131"/>
        <v>17.241379310344829</v>
      </c>
      <c r="CE26" s="138">
        <f t="shared" si="131"/>
        <v>92.307692307692307</v>
      </c>
      <c r="CF26" s="138">
        <f t="shared" si="131"/>
        <v>45.362445833333332</v>
      </c>
      <c r="CG26" s="138">
        <f t="shared" si="131"/>
        <v>121.02142000000001</v>
      </c>
      <c r="CH26" s="138">
        <f t="shared" si="131"/>
        <v>99.382530000000017</v>
      </c>
      <c r="CI26" s="138">
        <f t="shared" si="131"/>
        <v>120.54991475000001</v>
      </c>
      <c r="CJ26" s="138">
        <f t="shared" si="131"/>
        <v>165.84737356625851</v>
      </c>
      <c r="CK26" s="137">
        <f t="shared" si="131"/>
        <v>134.06368889077652</v>
      </c>
      <c r="CL26" s="137">
        <f t="shared" si="131"/>
        <v>112.27162530476934</v>
      </c>
      <c r="CM26" s="137">
        <f t="shared" si="131"/>
        <v>179.63670936565305</v>
      </c>
      <c r="CN26" s="137">
        <f t="shared" si="131"/>
        <v>71.080460541670249</v>
      </c>
      <c r="CO26" s="137">
        <f t="shared" si="131"/>
        <v>31.34828735350364</v>
      </c>
      <c r="CP26" s="137">
        <f t="shared" si="131"/>
        <v>89.623095868937483</v>
      </c>
      <c r="CQ26" s="137">
        <f t="shared" si="131"/>
        <v>38.481922039628067</v>
      </c>
      <c r="CR26" s="137">
        <f t="shared" si="131"/>
        <v>85.584145029508434</v>
      </c>
      <c r="CS26" s="137">
        <f t="shared" si="131"/>
        <v>112.13960956017483</v>
      </c>
      <c r="CT26" s="137">
        <f t="shared" si="131"/>
        <v>100</v>
      </c>
      <c r="CU26" s="137">
        <f t="shared" si="131"/>
        <v>129.43313000000001</v>
      </c>
      <c r="CV26" s="137">
        <f t="shared" si="131"/>
        <v>76.672692501435961</v>
      </c>
      <c r="CW26" s="137">
        <f t="shared" si="131"/>
        <v>57.318542151134764</v>
      </c>
      <c r="CX26" s="137">
        <f t="shared" si="131"/>
        <v>90</v>
      </c>
      <c r="CY26" s="137">
        <f t="shared" si="131"/>
        <v>66.944118325810393</v>
      </c>
      <c r="CZ26" s="137">
        <f t="shared" ref="CZ26:DC26" si="132">AY26/AU26*100</f>
        <v>154.36284904855449</v>
      </c>
      <c r="DA26" s="138">
        <f t="shared" si="132"/>
        <v>177.04564923819891</v>
      </c>
      <c r="DB26" s="138">
        <f t="shared" si="132"/>
        <v>117.81935766666666</v>
      </c>
      <c r="DC26" s="138">
        <f t="shared" si="132"/>
        <v>172.06883257209111</v>
      </c>
      <c r="DD26" s="139">
        <f t="shared" ref="DD26:DL26" si="133">BC26/AY26*100</f>
        <v>83.209752153846154</v>
      </c>
      <c r="DE26" s="138">
        <f t="shared" si="133"/>
        <v>96.836526078515831</v>
      </c>
      <c r="DF26" s="138">
        <f t="shared" si="133"/>
        <v>147.40903201834635</v>
      </c>
      <c r="DG26" s="138">
        <f t="shared" si="133"/>
        <v>132.95841800297467</v>
      </c>
      <c r="DH26" s="480">
        <f t="shared" si="133"/>
        <v>280.88678535052406</v>
      </c>
      <c r="DI26" s="480">
        <f t="shared" si="133"/>
        <v>292.24467520602781</v>
      </c>
      <c r="DJ26" s="480">
        <f t="shared" si="133"/>
        <v>165.63009038243322</v>
      </c>
      <c r="DK26" s="480">
        <f t="shared" si="133"/>
        <v>135.83415021258693</v>
      </c>
      <c r="DL26" s="480">
        <f t="shared" si="133"/>
        <v>115.43661570767347</v>
      </c>
      <c r="DM26" s="480">
        <f t="shared" si="13"/>
        <v>194.31280696379301</v>
      </c>
      <c r="DN26" s="377">
        <f t="shared" si="14"/>
        <v>150.70201543252372</v>
      </c>
      <c r="ET26" s="541"/>
      <c r="EU26" s="541"/>
      <c r="EV26" s="541"/>
      <c r="EW26" s="541"/>
      <c r="EX26" s="541"/>
      <c r="EY26" s="541"/>
      <c r="EZ26" s="541"/>
      <c r="FA26" s="541"/>
      <c r="FB26" s="541"/>
      <c r="FC26" s="541"/>
      <c r="FD26" s="541"/>
      <c r="FE26" s="541"/>
      <c r="FF26" s="541"/>
      <c r="FG26" s="541"/>
      <c r="FH26" s="541"/>
      <c r="FI26" s="541"/>
      <c r="FJ26" s="541"/>
      <c r="FK26" s="541"/>
      <c r="FL26" s="541"/>
      <c r="FM26" s="541"/>
      <c r="FN26" s="541"/>
      <c r="FO26" s="541"/>
      <c r="FP26" s="541"/>
      <c r="FQ26" s="541"/>
      <c r="FR26" s="541"/>
      <c r="FS26" s="541"/>
      <c r="FT26" s="541"/>
      <c r="FU26" s="541"/>
      <c r="FV26" s="541"/>
      <c r="FW26" s="541"/>
      <c r="FX26" s="541"/>
      <c r="FY26" s="541"/>
      <c r="FZ26" s="541"/>
      <c r="GA26" s="541"/>
      <c r="GB26" s="541"/>
      <c r="GC26" s="541"/>
      <c r="GD26" s="541"/>
      <c r="GE26" s="541"/>
      <c r="GF26" s="541"/>
      <c r="GG26" s="541"/>
      <c r="GH26" s="541"/>
      <c r="GI26" s="541"/>
      <c r="GJ26" s="541"/>
      <c r="GK26" s="541"/>
      <c r="GL26" s="541"/>
      <c r="GM26" s="541"/>
      <c r="GN26" s="541"/>
      <c r="GO26" s="541"/>
      <c r="GP26" s="541"/>
      <c r="GQ26" s="541"/>
      <c r="GR26" s="541"/>
      <c r="GS26" s="541"/>
      <c r="GT26" s="541"/>
      <c r="GU26" s="541"/>
      <c r="GV26" s="541"/>
      <c r="GW26" s="541"/>
      <c r="GX26" s="541"/>
      <c r="GY26" s="541"/>
      <c r="GZ26" s="541"/>
      <c r="HA26" s="541"/>
      <c r="HB26" s="541"/>
      <c r="HC26" s="541"/>
      <c r="HD26" s="541"/>
      <c r="HE26" s="541"/>
      <c r="HF26" s="541"/>
      <c r="HG26" s="541"/>
      <c r="HH26" s="541"/>
      <c r="HI26" s="541"/>
      <c r="HJ26" s="541"/>
      <c r="HK26" s="541"/>
      <c r="HL26" s="541"/>
      <c r="HM26" s="541"/>
      <c r="HN26" s="541"/>
      <c r="HO26" s="541"/>
      <c r="HP26" s="541"/>
      <c r="HQ26" s="541"/>
      <c r="HR26" s="541"/>
      <c r="HS26" s="541"/>
      <c r="HT26" s="541"/>
      <c r="HU26" s="541"/>
      <c r="HV26" s="541"/>
      <c r="HW26" s="541"/>
      <c r="HX26" s="541"/>
      <c r="HY26" s="541"/>
      <c r="HZ26" s="541"/>
      <c r="IA26" s="541"/>
      <c r="IB26" s="541"/>
      <c r="IC26" s="541"/>
      <c r="ID26" s="541"/>
      <c r="IE26" s="541"/>
      <c r="IF26" s="541"/>
      <c r="IG26" s="541"/>
      <c r="IH26" s="541"/>
      <c r="II26" s="541"/>
      <c r="IJ26" s="541"/>
      <c r="IK26" s="541"/>
      <c r="IL26" s="541"/>
      <c r="IM26" s="541"/>
      <c r="IN26" s="541"/>
      <c r="IO26" s="541"/>
      <c r="IP26" s="541"/>
      <c r="IQ26" s="541"/>
      <c r="IR26" s="541"/>
      <c r="IS26" s="541"/>
      <c r="IT26" s="541"/>
      <c r="IU26" s="541"/>
      <c r="IV26" s="541"/>
      <c r="IW26" s="541"/>
      <c r="IX26" s="541"/>
      <c r="IY26" s="541"/>
      <c r="IZ26" s="541"/>
      <c r="JA26" s="541"/>
      <c r="JB26" s="541"/>
      <c r="JC26" s="541"/>
      <c r="JD26" s="541"/>
      <c r="JE26" s="140"/>
      <c r="JF26" s="140"/>
      <c r="JG26" s="140"/>
      <c r="JH26" s="140"/>
      <c r="JI26" s="140"/>
      <c r="JJ26" s="140"/>
      <c r="JK26" s="140"/>
      <c r="JM26" s="140" t="s">
        <v>69</v>
      </c>
      <c r="JN26" s="140"/>
      <c r="JO26" s="140"/>
      <c r="JP26" s="140"/>
      <c r="JQ26" s="140"/>
      <c r="JR26" s="140"/>
      <c r="JS26" s="140"/>
      <c r="JT26" s="140"/>
      <c r="JU26" s="168" t="s">
        <v>152</v>
      </c>
      <c r="JW26" s="140" t="s">
        <v>170</v>
      </c>
      <c r="JX26" s="168" t="s">
        <v>172</v>
      </c>
    </row>
    <row r="27" spans="1:287" ht="19.95" customHeight="1">
      <c r="A27" s="134">
        <v>19</v>
      </c>
      <c r="B27" s="135" t="str">
        <f>IF('1'!A1=1,D27,F27)</f>
        <v>Denmark</v>
      </c>
      <c r="C27" s="413"/>
      <c r="D27" s="414" t="s">
        <v>327</v>
      </c>
      <c r="E27" s="415"/>
      <c r="F27" s="602" t="s">
        <v>103</v>
      </c>
      <c r="G27" s="304">
        <v>16</v>
      </c>
      <c r="H27" s="304">
        <v>11</v>
      </c>
      <c r="I27" s="304">
        <v>13</v>
      </c>
      <c r="J27" s="304">
        <v>18</v>
      </c>
      <c r="K27" s="304">
        <v>20</v>
      </c>
      <c r="L27" s="304">
        <v>14</v>
      </c>
      <c r="M27" s="304">
        <v>17</v>
      </c>
      <c r="N27" s="304">
        <v>23</v>
      </c>
      <c r="O27" s="305">
        <v>17</v>
      </c>
      <c r="P27" s="305">
        <v>18</v>
      </c>
      <c r="Q27" s="305">
        <v>16</v>
      </c>
      <c r="R27" s="305">
        <v>28</v>
      </c>
      <c r="S27" s="304">
        <v>40</v>
      </c>
      <c r="T27" s="304">
        <v>18</v>
      </c>
      <c r="U27" s="304">
        <v>11</v>
      </c>
      <c r="V27" s="304">
        <v>17</v>
      </c>
      <c r="W27" s="304">
        <v>14</v>
      </c>
      <c r="X27" s="304">
        <v>12</v>
      </c>
      <c r="Y27" s="304">
        <v>10</v>
      </c>
      <c r="Z27" s="306">
        <v>12</v>
      </c>
      <c r="AA27" s="306">
        <v>14</v>
      </c>
      <c r="AB27" s="306">
        <v>16</v>
      </c>
      <c r="AC27" s="306">
        <v>25</v>
      </c>
      <c r="AD27" s="306">
        <v>26</v>
      </c>
      <c r="AE27" s="306">
        <v>15.217105999999999</v>
      </c>
      <c r="AF27" s="306">
        <v>18.580100999999999</v>
      </c>
      <c r="AG27" s="306">
        <v>19.246393999999999</v>
      </c>
      <c r="AH27" s="306">
        <v>24.97519887</v>
      </c>
      <c r="AI27" s="306">
        <v>17.21048</v>
      </c>
      <c r="AJ27" s="306">
        <v>37.752147999999998</v>
      </c>
      <c r="AK27" s="306">
        <v>16.202296399999998</v>
      </c>
      <c r="AL27" s="306">
        <v>16.664946</v>
      </c>
      <c r="AM27" s="306">
        <v>18.893021000000001</v>
      </c>
      <c r="AN27" s="306">
        <v>17.065211999999999</v>
      </c>
      <c r="AO27" s="306">
        <v>29</v>
      </c>
      <c r="AP27" s="306">
        <v>63.418753710000004</v>
      </c>
      <c r="AQ27" s="537">
        <v>48.009535000000007</v>
      </c>
      <c r="AR27" s="306">
        <v>38.10114205</v>
      </c>
      <c r="AS27" s="306">
        <v>28.754353999999999</v>
      </c>
      <c r="AT27" s="306">
        <v>27.294793000000002</v>
      </c>
      <c r="AU27" s="306">
        <v>25.63085302</v>
      </c>
      <c r="AV27" s="306">
        <v>30.276270050000001</v>
      </c>
      <c r="AW27" s="306">
        <v>17.279274909999998</v>
      </c>
      <c r="AX27" s="306">
        <v>21.977620809999998</v>
      </c>
      <c r="AY27" s="306">
        <v>33.925213919999997</v>
      </c>
      <c r="AZ27" s="306">
        <v>29.381777520000004</v>
      </c>
      <c r="BA27" s="306">
        <v>28.726530499999999</v>
      </c>
      <c r="BB27" s="306">
        <v>32.83835904</v>
      </c>
      <c r="BC27" s="306">
        <v>27.723268279999999</v>
      </c>
      <c r="BD27" s="306">
        <v>26.990082180000002</v>
      </c>
      <c r="BE27" s="306">
        <v>25.463398230000003</v>
      </c>
      <c r="BF27" s="306">
        <v>26.94572702</v>
      </c>
      <c r="BG27" s="306">
        <v>35.350002509999996</v>
      </c>
      <c r="BH27" s="306">
        <v>46.124012199999996</v>
      </c>
      <c r="BI27" s="306">
        <v>27.991213999999999</v>
      </c>
      <c r="BJ27" s="306">
        <v>29.693233760000002</v>
      </c>
      <c r="BK27" s="306">
        <v>29.810739519999998</v>
      </c>
      <c r="BL27" s="306">
        <v>28.104264739999998</v>
      </c>
      <c r="BM27" s="314">
        <f t="shared" si="23"/>
        <v>81.474014709999992</v>
      </c>
      <c r="BN27" s="619">
        <f t="shared" si="24"/>
        <v>57.915004259999996</v>
      </c>
      <c r="BO27" s="306">
        <f t="shared" si="32"/>
        <v>81</v>
      </c>
      <c r="BP27" s="306">
        <f t="shared" si="33"/>
        <v>78.018799869999995</v>
      </c>
      <c r="BQ27" s="306">
        <f t="shared" si="34"/>
        <v>87.82987039999999</v>
      </c>
      <c r="BR27" s="306">
        <f t="shared" si="35"/>
        <v>128.37698671000001</v>
      </c>
      <c r="BS27" s="306">
        <f t="shared" si="119"/>
        <v>142.15982405</v>
      </c>
      <c r="BT27" s="306">
        <f t="shared" si="120"/>
        <v>95.16401879</v>
      </c>
      <c r="BU27" s="306">
        <f t="shared" si="123"/>
        <v>124.87188098</v>
      </c>
      <c r="BV27" s="306">
        <f t="shared" si="36"/>
        <v>107.12247571</v>
      </c>
      <c r="BW27" s="619">
        <f t="shared" si="15"/>
        <v>139.15846246999999</v>
      </c>
      <c r="BX27" s="139">
        <f t="shared" ref="BX27:CK27" si="134">W27/S27*100</f>
        <v>35</v>
      </c>
      <c r="BY27" s="138">
        <f t="shared" si="134"/>
        <v>66.666666666666657</v>
      </c>
      <c r="BZ27" s="138">
        <f t="shared" si="134"/>
        <v>90.909090909090907</v>
      </c>
      <c r="CA27" s="138">
        <f t="shared" si="134"/>
        <v>70.588235294117652</v>
      </c>
      <c r="CB27" s="138">
        <f t="shared" si="134"/>
        <v>100</v>
      </c>
      <c r="CC27" s="138">
        <f t="shared" si="134"/>
        <v>133.33333333333331</v>
      </c>
      <c r="CD27" s="138">
        <f t="shared" si="134"/>
        <v>250</v>
      </c>
      <c r="CE27" s="138">
        <f t="shared" si="134"/>
        <v>216.66666666666666</v>
      </c>
      <c r="CF27" s="138">
        <f t="shared" si="134"/>
        <v>108.69361428571429</v>
      </c>
      <c r="CG27" s="138">
        <f t="shared" si="134"/>
        <v>116.12563125</v>
      </c>
      <c r="CH27" s="138">
        <f t="shared" si="134"/>
        <v>76.985575999999995</v>
      </c>
      <c r="CI27" s="138">
        <f t="shared" si="134"/>
        <v>96.058457192307685</v>
      </c>
      <c r="CJ27" s="138">
        <f t="shared" si="134"/>
        <v>113.09956045518774</v>
      </c>
      <c r="CK27" s="137">
        <f t="shared" si="134"/>
        <v>203.18591379024258</v>
      </c>
      <c r="CL27" s="137">
        <f t="shared" ref="CL27:CQ27" si="135">AK27/AG27*100</f>
        <v>84.183543161383895</v>
      </c>
      <c r="CM27" s="137">
        <f t="shared" si="135"/>
        <v>66.725979187368139</v>
      </c>
      <c r="CN27" s="137">
        <f t="shared" si="135"/>
        <v>109.77625841928871</v>
      </c>
      <c r="CO27" s="137">
        <f t="shared" si="135"/>
        <v>45.203287505653982</v>
      </c>
      <c r="CP27" s="137">
        <f t="shared" si="135"/>
        <v>178.98697372305818</v>
      </c>
      <c r="CQ27" s="137">
        <f t="shared" si="135"/>
        <v>380.55181042890871</v>
      </c>
      <c r="CR27" s="137">
        <f t="shared" ref="CR27:CY27" si="136">AQ27/AM27*100</f>
        <v>254.11253711092581</v>
      </c>
      <c r="CS27" s="137">
        <f t="shared" si="136"/>
        <v>223.26790929992549</v>
      </c>
      <c r="CT27" s="137">
        <f t="shared" si="136"/>
        <v>99.152944827586211</v>
      </c>
      <c r="CU27" s="137">
        <f t="shared" si="136"/>
        <v>43.038993047408468</v>
      </c>
      <c r="CV27" s="137">
        <f t="shared" si="136"/>
        <v>53.387005352165971</v>
      </c>
      <c r="CW27" s="137">
        <f t="shared" si="136"/>
        <v>79.462893816328545</v>
      </c>
      <c r="CX27" s="137">
        <f t="shared" si="136"/>
        <v>60.092725122602296</v>
      </c>
      <c r="CY27" s="137">
        <f t="shared" si="136"/>
        <v>80.519463217764624</v>
      </c>
      <c r="CZ27" s="137">
        <f t="shared" ref="CZ27:DA27" si="137">AY27/AU27*100</f>
        <v>132.36084610031443</v>
      </c>
      <c r="DA27" s="138">
        <f t="shared" si="137"/>
        <v>97.045565624422096</v>
      </c>
      <c r="DB27" s="138">
        <f t="shared" ref="DB27:DI27" si="138">BA27/AW27*100</f>
        <v>166.2484719389189</v>
      </c>
      <c r="DC27" s="138">
        <f t="shared" si="138"/>
        <v>149.41726096692994</v>
      </c>
      <c r="DD27" s="139">
        <f t="shared" si="138"/>
        <v>81.718772195143757</v>
      </c>
      <c r="DE27" s="138">
        <f t="shared" si="138"/>
        <v>91.859936525719093</v>
      </c>
      <c r="DF27" s="138">
        <f t="shared" si="138"/>
        <v>88.640701772182354</v>
      </c>
      <c r="DG27" s="138">
        <f t="shared" si="138"/>
        <v>82.055644093475379</v>
      </c>
      <c r="DH27" s="480">
        <f t="shared" si="138"/>
        <v>127.5102277010465</v>
      </c>
      <c r="DI27" s="480">
        <f t="shared" si="138"/>
        <v>170.89244816815889</v>
      </c>
      <c r="DJ27" s="480">
        <f t="shared" si="130"/>
        <v>109.92725223541382</v>
      </c>
      <c r="DK27" s="480">
        <f t="shared" si="72"/>
        <v>110.19644687248822</v>
      </c>
      <c r="DL27" s="480">
        <f t="shared" si="12"/>
        <v>84.33023310696224</v>
      </c>
      <c r="DM27" s="480">
        <f t="shared" si="13"/>
        <v>60.931960164558276</v>
      </c>
      <c r="DN27" s="377">
        <f t="shared" si="14"/>
        <v>71.084019200653927</v>
      </c>
    </row>
    <row r="28" spans="1:287" ht="19.95" customHeight="1">
      <c r="A28" s="134">
        <v>20</v>
      </c>
      <c r="B28" s="135" t="str">
        <f>IF('1'!A1=1,D28,F28)</f>
        <v>Slovenia</v>
      </c>
      <c r="C28" s="413"/>
      <c r="D28" s="414" t="s">
        <v>333</v>
      </c>
      <c r="E28" s="415"/>
      <c r="F28" s="602" t="s">
        <v>110</v>
      </c>
      <c r="G28" s="304">
        <v>1</v>
      </c>
      <c r="H28" s="304">
        <v>2</v>
      </c>
      <c r="I28" s="304">
        <v>2</v>
      </c>
      <c r="J28" s="304">
        <v>6</v>
      </c>
      <c r="K28" s="304">
        <v>3</v>
      </c>
      <c r="L28" s="304">
        <v>2</v>
      </c>
      <c r="M28" s="304">
        <v>2</v>
      </c>
      <c r="N28" s="304">
        <v>2</v>
      </c>
      <c r="O28" s="305">
        <v>3</v>
      </c>
      <c r="P28" s="305">
        <v>3</v>
      </c>
      <c r="Q28" s="305">
        <v>2</v>
      </c>
      <c r="R28" s="305">
        <v>2</v>
      </c>
      <c r="S28" s="304">
        <v>2</v>
      </c>
      <c r="T28" s="304">
        <v>2</v>
      </c>
      <c r="U28" s="304">
        <v>3</v>
      </c>
      <c r="V28" s="304">
        <v>2</v>
      </c>
      <c r="W28" s="304">
        <v>2</v>
      </c>
      <c r="X28" s="304">
        <v>3</v>
      </c>
      <c r="Y28" s="304">
        <v>5</v>
      </c>
      <c r="Z28" s="306">
        <v>5</v>
      </c>
      <c r="AA28" s="306">
        <v>4</v>
      </c>
      <c r="AB28" s="306">
        <v>3</v>
      </c>
      <c r="AC28" s="306">
        <v>4</v>
      </c>
      <c r="AD28" s="306">
        <v>3</v>
      </c>
      <c r="AE28" s="306">
        <v>4</v>
      </c>
      <c r="AF28" s="306">
        <v>5</v>
      </c>
      <c r="AG28" s="306">
        <v>4</v>
      </c>
      <c r="AH28" s="306">
        <v>3</v>
      </c>
      <c r="AI28" s="306">
        <v>4.7488259999999993</v>
      </c>
      <c r="AJ28" s="306">
        <v>9.8488319999999998</v>
      </c>
      <c r="AK28" s="306">
        <v>6.3658850899999999</v>
      </c>
      <c r="AL28" s="306">
        <v>6.9093029999999995</v>
      </c>
      <c r="AM28" s="306">
        <v>6.4598209999999998</v>
      </c>
      <c r="AN28" s="306">
        <v>8.8014729999999997</v>
      </c>
      <c r="AO28" s="306">
        <v>9</v>
      </c>
      <c r="AP28" s="306">
        <v>8</v>
      </c>
      <c r="AQ28" s="537">
        <v>9.9869599999999998</v>
      </c>
      <c r="AR28" s="306">
        <v>9.5507463000000001</v>
      </c>
      <c r="AS28" s="306">
        <v>9</v>
      </c>
      <c r="AT28" s="306">
        <v>9.666855</v>
      </c>
      <c r="AU28" s="306">
        <v>10.54047055</v>
      </c>
      <c r="AV28" s="306">
        <v>7.8286929300000008</v>
      </c>
      <c r="AW28" s="306">
        <v>10.29436132</v>
      </c>
      <c r="AX28" s="306">
        <v>10.98461011</v>
      </c>
      <c r="AY28" s="306">
        <v>12</v>
      </c>
      <c r="AZ28" s="306">
        <v>18.115488509999999</v>
      </c>
      <c r="BA28" s="306">
        <v>27.242176749999999</v>
      </c>
      <c r="BB28" s="306">
        <v>17.442373669999998</v>
      </c>
      <c r="BC28" s="306">
        <v>11.58610378</v>
      </c>
      <c r="BD28" s="306">
        <v>18</v>
      </c>
      <c r="BE28" s="306">
        <v>11.975731159999999</v>
      </c>
      <c r="BF28" s="306">
        <v>16.599370659999998</v>
      </c>
      <c r="BG28" s="306">
        <v>15.157076399999999</v>
      </c>
      <c r="BH28" s="306">
        <v>18.09189456</v>
      </c>
      <c r="BI28" s="306">
        <v>13.5888133</v>
      </c>
      <c r="BJ28" s="306">
        <v>17.44612201</v>
      </c>
      <c r="BK28" s="306">
        <v>22.095225929999998</v>
      </c>
      <c r="BL28" s="306">
        <v>16.461029010000001</v>
      </c>
      <c r="BM28" s="314">
        <f>BG28+BH28</f>
        <v>33.248970960000001</v>
      </c>
      <c r="BN28" s="619">
        <f>BK28+BL28</f>
        <v>38.556254940000002</v>
      </c>
      <c r="BO28" s="306">
        <f t="shared" ref="BO28:BO34" si="139">AA28+AB28+AC28+AD28</f>
        <v>14</v>
      </c>
      <c r="BP28" s="306">
        <f t="shared" ref="BP28:BP34" si="140">AE28+AF28+AG28+AH28</f>
        <v>16</v>
      </c>
      <c r="BQ28" s="306">
        <f t="shared" ref="BQ28:BQ34" si="141">AI28+AJ28+AK28+AL28</f>
        <v>27.872846089999996</v>
      </c>
      <c r="BR28" s="306">
        <f t="shared" ref="BR28:BR34" si="142">AM28+AN28+AO28+AP28</f>
        <v>32.261293999999999</v>
      </c>
      <c r="BS28" s="306">
        <f>AQ28+AR28+AS28+AT28</f>
        <v>38.204561300000002</v>
      </c>
      <c r="BT28" s="306">
        <f>AU28+AV28+AW28+AX28</f>
        <v>39.648134910000003</v>
      </c>
      <c r="BU28" s="306">
        <f>AY28+AZ28+BA28+BB28</f>
        <v>74.800038929999999</v>
      </c>
      <c r="BV28" s="306">
        <f t="shared" ref="BV28:BV34" si="143">BC28+BD28+BE28+BF28</f>
        <v>58.161205599999995</v>
      </c>
      <c r="BW28" s="619">
        <f t="shared" ref="BW28:BW34" si="144">BG28+BH28+BI28+BJ28</f>
        <v>64.283906270000003</v>
      </c>
      <c r="BX28" s="139">
        <f t="shared" ref="BX28:CG28" si="145">W28/S28*100</f>
        <v>100</v>
      </c>
      <c r="BY28" s="138">
        <f t="shared" si="145"/>
        <v>150</v>
      </c>
      <c r="BZ28" s="138">
        <f t="shared" si="145"/>
        <v>166.66666666666669</v>
      </c>
      <c r="CA28" s="138">
        <f t="shared" si="145"/>
        <v>250</v>
      </c>
      <c r="CB28" s="138">
        <f t="shared" si="145"/>
        <v>200</v>
      </c>
      <c r="CC28" s="138">
        <f t="shared" si="145"/>
        <v>100</v>
      </c>
      <c r="CD28" s="138">
        <f t="shared" si="145"/>
        <v>80</v>
      </c>
      <c r="CE28" s="138">
        <f t="shared" si="145"/>
        <v>60</v>
      </c>
      <c r="CF28" s="138">
        <f t="shared" si="145"/>
        <v>100</v>
      </c>
      <c r="CG28" s="138">
        <f t="shared" si="145"/>
        <v>166.66666666666669</v>
      </c>
      <c r="CH28" s="138">
        <f t="shared" ref="CH28:CQ28" si="146">AG28/AC28*100</f>
        <v>100</v>
      </c>
      <c r="CI28" s="138">
        <f t="shared" si="146"/>
        <v>100</v>
      </c>
      <c r="CJ28" s="138">
        <f t="shared" si="146"/>
        <v>118.72064999999998</v>
      </c>
      <c r="CK28" s="137">
        <f t="shared" si="146"/>
        <v>196.97664</v>
      </c>
      <c r="CL28" s="137">
        <f t="shared" si="146"/>
        <v>159.14712725000001</v>
      </c>
      <c r="CM28" s="137">
        <f t="shared" si="146"/>
        <v>230.31009999999998</v>
      </c>
      <c r="CN28" s="137">
        <f t="shared" si="146"/>
        <v>136.02985243089557</v>
      </c>
      <c r="CO28" s="137">
        <f t="shared" si="146"/>
        <v>89.365652698715948</v>
      </c>
      <c r="CP28" s="137">
        <f t="shared" si="146"/>
        <v>141.37861228657522</v>
      </c>
      <c r="CQ28" s="137">
        <f t="shared" si="146"/>
        <v>115.78591936118595</v>
      </c>
      <c r="CR28" s="137">
        <f t="shared" ref="CR28:CY28" si="147">AQ28/AM28*100</f>
        <v>154.6011878657319</v>
      </c>
      <c r="CS28" s="137">
        <f t="shared" si="147"/>
        <v>108.51304435064451</v>
      </c>
      <c r="CT28" s="137">
        <f t="shared" si="147"/>
        <v>100</v>
      </c>
      <c r="CU28" s="137">
        <f t="shared" si="147"/>
        <v>120.83568750000001</v>
      </c>
      <c r="CV28" s="137">
        <f t="shared" si="147"/>
        <v>105.54233270184321</v>
      </c>
      <c r="CW28" s="137">
        <f t="shared" si="147"/>
        <v>81.969436566438802</v>
      </c>
      <c r="CX28" s="137">
        <f t="shared" si="147"/>
        <v>114.38179244444444</v>
      </c>
      <c r="CY28" s="137">
        <f t="shared" si="147"/>
        <v>113.63168383098743</v>
      </c>
      <c r="CZ28" s="137">
        <f t="shared" ref="CZ28:DA28" si="148">AY28/AU28*100</f>
        <v>113.84690980423071</v>
      </c>
      <c r="DA28" s="138">
        <f t="shared" si="148"/>
        <v>231.39863412678258</v>
      </c>
      <c r="DB28" s="138">
        <f t="shared" ref="DB28:DM28" si="149">BA28/AW28*100</f>
        <v>264.63202430124142</v>
      </c>
      <c r="DC28" s="138">
        <f t="shared" si="149"/>
        <v>158.78919229114086</v>
      </c>
      <c r="DD28" s="139">
        <f t="shared" si="149"/>
        <v>96.550864833333335</v>
      </c>
      <c r="DE28" s="138">
        <f t="shared" si="149"/>
        <v>99.362487465153109</v>
      </c>
      <c r="DF28" s="138">
        <f t="shared" si="149"/>
        <v>43.960257911475445</v>
      </c>
      <c r="DG28" s="138">
        <f t="shared" si="149"/>
        <v>95.166924949842553</v>
      </c>
      <c r="DH28" s="480">
        <f t="shared" si="149"/>
        <v>130.82116894347377</v>
      </c>
      <c r="DI28" s="480">
        <f t="shared" si="149"/>
        <v>100.51052533333333</v>
      </c>
      <c r="DJ28" s="480">
        <f t="shared" si="149"/>
        <v>113.46959211465801</v>
      </c>
      <c r="DK28" s="480">
        <f t="shared" si="149"/>
        <v>105.10110514033188</v>
      </c>
      <c r="DL28" s="480">
        <f t="shared" si="149"/>
        <v>145.77498553744837</v>
      </c>
      <c r="DM28" s="480">
        <f t="shared" si="149"/>
        <v>90.985656341344495</v>
      </c>
      <c r="DN28" s="377">
        <f>BN28/BM28*100</f>
        <v>115.96225033967187</v>
      </c>
      <c r="JZ28" s="396" t="s">
        <v>176</v>
      </c>
      <c r="KA28" s="168" t="s">
        <v>177</v>
      </c>
    </row>
    <row r="29" spans="1:287" ht="25.2" customHeight="1">
      <c r="A29" s="134">
        <v>21</v>
      </c>
      <c r="B29" s="135" t="str">
        <f>IF('1'!A1=1,D29,F29)</f>
        <v>Ireland</v>
      </c>
      <c r="C29" s="413"/>
      <c r="D29" s="415" t="s">
        <v>348</v>
      </c>
      <c r="E29" s="415"/>
      <c r="F29" s="602" t="s">
        <v>106</v>
      </c>
      <c r="G29" s="304">
        <v>1</v>
      </c>
      <c r="H29" s="304">
        <v>1</v>
      </c>
      <c r="I29" s="304">
        <v>1</v>
      </c>
      <c r="J29" s="304">
        <v>1</v>
      </c>
      <c r="K29" s="304">
        <v>8</v>
      </c>
      <c r="L29" s="304">
        <v>1</v>
      </c>
      <c r="M29" s="304">
        <v>2</v>
      </c>
      <c r="N29" s="304">
        <v>3</v>
      </c>
      <c r="O29" s="305">
        <v>3</v>
      </c>
      <c r="P29" s="305">
        <v>18</v>
      </c>
      <c r="Q29" s="305">
        <v>16</v>
      </c>
      <c r="R29" s="305">
        <v>39</v>
      </c>
      <c r="S29" s="304">
        <v>52</v>
      </c>
      <c r="T29" s="304">
        <v>38</v>
      </c>
      <c r="U29" s="304">
        <v>4</v>
      </c>
      <c r="V29" s="304">
        <v>26</v>
      </c>
      <c r="W29" s="304">
        <v>32</v>
      </c>
      <c r="X29" s="304">
        <v>19</v>
      </c>
      <c r="Y29" s="304">
        <v>3</v>
      </c>
      <c r="Z29" s="306">
        <v>15</v>
      </c>
      <c r="AA29" s="306">
        <v>16</v>
      </c>
      <c r="AB29" s="306">
        <v>11</v>
      </c>
      <c r="AC29" s="306">
        <v>6</v>
      </c>
      <c r="AD29" s="306">
        <v>26</v>
      </c>
      <c r="AE29" s="306">
        <v>22.201069</v>
      </c>
      <c r="AF29" s="306">
        <v>12</v>
      </c>
      <c r="AG29" s="306">
        <v>2</v>
      </c>
      <c r="AH29" s="306">
        <v>9</v>
      </c>
      <c r="AI29" s="306">
        <v>30.834817000000001</v>
      </c>
      <c r="AJ29" s="306">
        <v>5.8813849999999999</v>
      </c>
      <c r="AK29" s="306">
        <v>4</v>
      </c>
      <c r="AL29" s="306">
        <v>14.009195</v>
      </c>
      <c r="AM29" s="306">
        <v>41.558600999999996</v>
      </c>
      <c r="AN29" s="306">
        <v>8.0182029999999997</v>
      </c>
      <c r="AO29" s="306">
        <v>4</v>
      </c>
      <c r="AP29" s="306">
        <v>23.466291949999999</v>
      </c>
      <c r="AQ29" s="537">
        <v>80.517658999999995</v>
      </c>
      <c r="AR29" s="306">
        <v>18.503131270000001</v>
      </c>
      <c r="AS29" s="306">
        <v>3.7797830000000001</v>
      </c>
      <c r="AT29" s="306">
        <v>49.588642999999998</v>
      </c>
      <c r="AU29" s="306">
        <v>52.650463200000004</v>
      </c>
      <c r="AV29" s="306">
        <v>17.545666669999999</v>
      </c>
      <c r="AW29" s="306">
        <v>5</v>
      </c>
      <c r="AX29" s="306">
        <v>18.909731130000001</v>
      </c>
      <c r="AY29" s="306">
        <v>40.279616709999999</v>
      </c>
      <c r="AZ29" s="306">
        <v>7.8211061800000001</v>
      </c>
      <c r="BA29" s="306">
        <v>4.4258352399999996</v>
      </c>
      <c r="BB29" s="306">
        <v>44.55827567</v>
      </c>
      <c r="BC29" s="306">
        <v>34.217635019999996</v>
      </c>
      <c r="BD29" s="306">
        <v>1</v>
      </c>
      <c r="BE29" s="306">
        <v>8.0877605799999994</v>
      </c>
      <c r="BF29" s="306">
        <v>0.89048231</v>
      </c>
      <c r="BG29" s="306">
        <v>7.1472102400000006</v>
      </c>
      <c r="BH29" s="304">
        <v>1</v>
      </c>
      <c r="BI29" s="306">
        <v>1.33874966</v>
      </c>
      <c r="BJ29" s="306">
        <v>5.4561816500000004</v>
      </c>
      <c r="BK29" s="306">
        <v>23.763546899999998</v>
      </c>
      <c r="BL29" s="306">
        <v>14</v>
      </c>
      <c r="BM29" s="314">
        <f t="shared" si="23"/>
        <v>8.1472102399999997</v>
      </c>
      <c r="BN29" s="619">
        <f t="shared" si="24"/>
        <v>37.763546899999994</v>
      </c>
      <c r="BO29" s="306">
        <f t="shared" si="139"/>
        <v>59</v>
      </c>
      <c r="BP29" s="306">
        <f t="shared" si="140"/>
        <v>45.201069000000004</v>
      </c>
      <c r="BQ29" s="306">
        <f t="shared" si="141"/>
        <v>54.725397000000001</v>
      </c>
      <c r="BR29" s="306">
        <f t="shared" si="142"/>
        <v>77.043095949999994</v>
      </c>
      <c r="BS29" s="306">
        <f t="shared" si="119"/>
        <v>152.38921626999999</v>
      </c>
      <c r="BT29" s="306">
        <f t="shared" si="120"/>
        <v>94.105861000000004</v>
      </c>
      <c r="BU29" s="306">
        <f>AY29+AZ29+BA29+BB29</f>
        <v>97.084833799999998</v>
      </c>
      <c r="BV29" s="306">
        <f t="shared" si="143"/>
        <v>44.19587791</v>
      </c>
      <c r="BW29" s="619">
        <f t="shared" si="144"/>
        <v>14.942141549999999</v>
      </c>
      <c r="BX29" s="139">
        <f t="shared" ref="BX29:DD29" si="150">W29/S29*100</f>
        <v>61.53846153846154</v>
      </c>
      <c r="BY29" s="138">
        <f t="shared" si="150"/>
        <v>50</v>
      </c>
      <c r="BZ29" s="138">
        <f t="shared" si="150"/>
        <v>75</v>
      </c>
      <c r="CA29" s="138">
        <f t="shared" si="150"/>
        <v>57.692307692307686</v>
      </c>
      <c r="CB29" s="138">
        <f t="shared" si="150"/>
        <v>50</v>
      </c>
      <c r="CC29" s="138">
        <f t="shared" si="150"/>
        <v>57.894736842105267</v>
      </c>
      <c r="CD29" s="138">
        <f t="shared" si="150"/>
        <v>200</v>
      </c>
      <c r="CE29" s="138">
        <f t="shared" si="150"/>
        <v>173.33333333333334</v>
      </c>
      <c r="CF29" s="138">
        <f t="shared" si="150"/>
        <v>138.75668125000001</v>
      </c>
      <c r="CG29" s="138">
        <f t="shared" si="150"/>
        <v>109.09090909090908</v>
      </c>
      <c r="CH29" s="138">
        <f t="shared" si="150"/>
        <v>33.333333333333329</v>
      </c>
      <c r="CI29" s="138">
        <f t="shared" si="150"/>
        <v>34.615384615384613</v>
      </c>
      <c r="CJ29" s="138">
        <f t="shared" si="150"/>
        <v>138.88888413436308</v>
      </c>
      <c r="CK29" s="137">
        <f t="shared" si="150"/>
        <v>49.011541666666666</v>
      </c>
      <c r="CL29" s="137">
        <f t="shared" si="150"/>
        <v>200</v>
      </c>
      <c r="CM29" s="137">
        <f t="shared" si="150"/>
        <v>155.65772222222222</v>
      </c>
      <c r="CN29" s="137">
        <f t="shared" si="150"/>
        <v>134.77816651222543</v>
      </c>
      <c r="CO29" s="137">
        <f t="shared" si="150"/>
        <v>136.33188441157992</v>
      </c>
      <c r="CP29" s="137">
        <f t="shared" si="150"/>
        <v>100</v>
      </c>
      <c r="CQ29" s="137">
        <f t="shared" si="150"/>
        <v>167.50635529022188</v>
      </c>
      <c r="CR29" s="137">
        <f t="shared" si="150"/>
        <v>193.74487365443318</v>
      </c>
      <c r="CS29" s="137">
        <f t="shared" si="150"/>
        <v>230.76406608812476</v>
      </c>
      <c r="CT29" s="137">
        <f t="shared" si="150"/>
        <v>94.494574999999998</v>
      </c>
      <c r="CU29" s="137">
        <f t="shared" si="150"/>
        <v>211.31861440085765</v>
      </c>
      <c r="CV29" s="137">
        <f t="shared" si="150"/>
        <v>65.389957748274824</v>
      </c>
      <c r="CW29" s="137">
        <f t="shared" si="150"/>
        <v>94.825391518718874</v>
      </c>
      <c r="CX29" s="137">
        <f t="shared" si="150"/>
        <v>132.28272628349299</v>
      </c>
      <c r="CY29" s="137">
        <f t="shared" si="150"/>
        <v>38.133189347407637</v>
      </c>
      <c r="CZ29" s="137">
        <f t="shared" si="150"/>
        <v>76.50382211642156</v>
      </c>
      <c r="DA29" s="138">
        <f t="shared" si="150"/>
        <v>44.575713918996961</v>
      </c>
      <c r="DB29" s="138">
        <f t="shared" si="150"/>
        <v>88.516704799999985</v>
      </c>
      <c r="DC29" s="138">
        <f t="shared" si="150"/>
        <v>235.63674895043309</v>
      </c>
      <c r="DD29" s="139">
        <f t="shared" si="150"/>
        <v>84.950249815820541</v>
      </c>
      <c r="DE29" s="138">
        <f t="shared" ref="DE29:DL29" si="151">BD29/AZ29*100</f>
        <v>12.785915150432084</v>
      </c>
      <c r="DF29" s="138">
        <f t="shared" si="151"/>
        <v>182.73975738870931</v>
      </c>
      <c r="DG29" s="138">
        <f t="shared" si="151"/>
        <v>1.9984667193922407</v>
      </c>
      <c r="DH29" s="480">
        <f t="shared" si="151"/>
        <v>20.887505041837347</v>
      </c>
      <c r="DI29" s="480">
        <f t="shared" si="151"/>
        <v>100</v>
      </c>
      <c r="DJ29" s="480">
        <f t="shared" si="151"/>
        <v>16.552785493064139</v>
      </c>
      <c r="DK29" s="480">
        <f t="shared" si="151"/>
        <v>612.72207080677447</v>
      </c>
      <c r="DL29" s="480">
        <f t="shared" si="151"/>
        <v>332.48702783367395</v>
      </c>
      <c r="DM29" s="483" t="str">
        <f>IF('1'!$A$1=1,JP40,JQ40)</f>
        <v>14 times more</v>
      </c>
      <c r="DN29" s="377">
        <f t="shared" si="14"/>
        <v>463.51506574107992</v>
      </c>
      <c r="JP29" s="115" t="s">
        <v>158</v>
      </c>
      <c r="JQ29" s="115" t="s">
        <v>159</v>
      </c>
    </row>
    <row r="30" spans="1:287" ht="19.95" customHeight="1">
      <c r="A30" s="134">
        <v>22</v>
      </c>
      <c r="B30" s="135" t="str">
        <f>IF('1'!A1=1,D30,F30)</f>
        <v>Croatia</v>
      </c>
      <c r="C30" s="413"/>
      <c r="D30" s="414" t="s">
        <v>330</v>
      </c>
      <c r="E30" s="415"/>
      <c r="F30" s="602" t="s">
        <v>108</v>
      </c>
      <c r="G30" s="304">
        <v>4</v>
      </c>
      <c r="H30" s="304">
        <v>5</v>
      </c>
      <c r="I30" s="304">
        <v>11</v>
      </c>
      <c r="J30" s="304">
        <v>14</v>
      </c>
      <c r="K30" s="304">
        <v>11</v>
      </c>
      <c r="L30" s="304">
        <v>20</v>
      </c>
      <c r="M30" s="304">
        <v>7</v>
      </c>
      <c r="N30" s="304">
        <v>13</v>
      </c>
      <c r="O30" s="305">
        <v>13</v>
      </c>
      <c r="P30" s="305">
        <v>15</v>
      </c>
      <c r="Q30" s="305">
        <v>8</v>
      </c>
      <c r="R30" s="305">
        <v>3</v>
      </c>
      <c r="S30" s="304">
        <v>14</v>
      </c>
      <c r="T30" s="304">
        <v>7</v>
      </c>
      <c r="U30" s="304">
        <v>9</v>
      </c>
      <c r="V30" s="304">
        <v>12</v>
      </c>
      <c r="W30" s="304">
        <v>2</v>
      </c>
      <c r="X30" s="304">
        <v>18</v>
      </c>
      <c r="Y30" s="304">
        <v>9</v>
      </c>
      <c r="Z30" s="306">
        <v>10</v>
      </c>
      <c r="AA30" s="306">
        <v>4</v>
      </c>
      <c r="AB30" s="306">
        <v>10</v>
      </c>
      <c r="AC30" s="306">
        <v>7</v>
      </c>
      <c r="AD30" s="306">
        <v>4</v>
      </c>
      <c r="AE30" s="306">
        <v>10</v>
      </c>
      <c r="AF30" s="306">
        <v>9</v>
      </c>
      <c r="AG30" s="306">
        <v>11</v>
      </c>
      <c r="AH30" s="306">
        <v>7</v>
      </c>
      <c r="AI30" s="306">
        <v>6.9767450000000011</v>
      </c>
      <c r="AJ30" s="306">
        <v>4.5938810000000005</v>
      </c>
      <c r="AK30" s="306">
        <v>7.3189954200000003</v>
      </c>
      <c r="AL30" s="306">
        <v>5</v>
      </c>
      <c r="AM30" s="306">
        <v>11.806091</v>
      </c>
      <c r="AN30" s="306">
        <v>9.225003000000001</v>
      </c>
      <c r="AO30" s="306">
        <v>8.4945499999999985</v>
      </c>
      <c r="AP30" s="306">
        <v>5</v>
      </c>
      <c r="AQ30" s="537">
        <v>8.3071809999999999</v>
      </c>
      <c r="AR30" s="306">
        <v>9.7799075900000005</v>
      </c>
      <c r="AS30" s="306">
        <v>7</v>
      </c>
      <c r="AT30" s="306">
        <v>11.094132</v>
      </c>
      <c r="AU30" s="306">
        <v>8.4072102399999995</v>
      </c>
      <c r="AV30" s="306">
        <v>4.9878380599999996</v>
      </c>
      <c r="AW30" s="306">
        <v>6.8316464100000003</v>
      </c>
      <c r="AX30" s="306">
        <v>7.9241507899999988</v>
      </c>
      <c r="AY30" s="306">
        <v>8.3497080399999994</v>
      </c>
      <c r="AZ30" s="306">
        <v>9.0740920000000003</v>
      </c>
      <c r="BA30" s="306">
        <v>7.8342529299999999</v>
      </c>
      <c r="BB30" s="306">
        <v>17.759543030000003</v>
      </c>
      <c r="BC30" s="306">
        <v>13.099459620000001</v>
      </c>
      <c r="BD30" s="306">
        <v>26.553027229999998</v>
      </c>
      <c r="BE30" s="306">
        <v>14.728947419999999</v>
      </c>
      <c r="BF30" s="306">
        <v>17.766777359999999</v>
      </c>
      <c r="BG30" s="306">
        <v>14.138355860000001</v>
      </c>
      <c r="BH30" s="306">
        <v>22.11351019</v>
      </c>
      <c r="BI30" s="306">
        <v>20.835273919999999</v>
      </c>
      <c r="BJ30" s="306">
        <v>29.740462659999999</v>
      </c>
      <c r="BK30" s="306">
        <v>22.195463459999999</v>
      </c>
      <c r="BL30" s="306">
        <v>15.233532610000001</v>
      </c>
      <c r="BM30" s="314">
        <f t="shared" si="23"/>
        <v>36.251866050000004</v>
      </c>
      <c r="BN30" s="619">
        <f t="shared" si="24"/>
        <v>37.428996069999997</v>
      </c>
      <c r="BO30" s="306">
        <f t="shared" si="139"/>
        <v>25</v>
      </c>
      <c r="BP30" s="306">
        <f t="shared" si="140"/>
        <v>37</v>
      </c>
      <c r="BQ30" s="306">
        <f t="shared" si="141"/>
        <v>23.889621420000001</v>
      </c>
      <c r="BR30" s="306">
        <f t="shared" si="142"/>
        <v>34.525644</v>
      </c>
      <c r="BS30" s="306">
        <f t="shared" si="119"/>
        <v>36.181220590000002</v>
      </c>
      <c r="BT30" s="306">
        <f t="shared" si="120"/>
        <v>28.150845499999999</v>
      </c>
      <c r="BU30" s="306">
        <f>AY30+AZ30+BA30+BB30</f>
        <v>43.017596000000005</v>
      </c>
      <c r="BV30" s="306">
        <f t="shared" si="143"/>
        <v>72.148211629999992</v>
      </c>
      <c r="BW30" s="619">
        <f t="shared" si="144"/>
        <v>86.827602630000001</v>
      </c>
      <c r="BX30" s="139">
        <f>W30/S30*100</f>
        <v>14.285714285714285</v>
      </c>
      <c r="BY30" s="138">
        <f t="shared" ref="BY30:CU30" si="152">X30/T30*100</f>
        <v>257.14285714285717</v>
      </c>
      <c r="BZ30" s="138">
        <f t="shared" si="152"/>
        <v>100</v>
      </c>
      <c r="CA30" s="138">
        <f t="shared" si="152"/>
        <v>83.333333333333343</v>
      </c>
      <c r="CB30" s="138">
        <f t="shared" si="152"/>
        <v>200</v>
      </c>
      <c r="CC30" s="138">
        <f t="shared" si="152"/>
        <v>55.555555555555557</v>
      </c>
      <c r="CD30" s="138">
        <f t="shared" si="152"/>
        <v>77.777777777777786</v>
      </c>
      <c r="CE30" s="138">
        <f t="shared" si="152"/>
        <v>40</v>
      </c>
      <c r="CF30" s="138">
        <f t="shared" si="152"/>
        <v>250</v>
      </c>
      <c r="CG30" s="138">
        <f t="shared" si="152"/>
        <v>90</v>
      </c>
      <c r="CH30" s="138">
        <f t="shared" si="152"/>
        <v>157.14285714285714</v>
      </c>
      <c r="CI30" s="138">
        <f t="shared" si="152"/>
        <v>175</v>
      </c>
      <c r="CJ30" s="138">
        <f t="shared" si="152"/>
        <v>69.767450000000011</v>
      </c>
      <c r="CK30" s="137">
        <f t="shared" si="152"/>
        <v>51.043122222222223</v>
      </c>
      <c r="CL30" s="137">
        <f t="shared" si="152"/>
        <v>66.536321999999998</v>
      </c>
      <c r="CM30" s="137">
        <f t="shared" si="152"/>
        <v>71.428571428571431</v>
      </c>
      <c r="CN30" s="137">
        <f t="shared" si="152"/>
        <v>169.22061792426121</v>
      </c>
      <c r="CO30" s="137">
        <f t="shared" si="152"/>
        <v>200.81066531762576</v>
      </c>
      <c r="CP30" s="137">
        <f t="shared" si="152"/>
        <v>116.06169306770788</v>
      </c>
      <c r="CQ30" s="137">
        <f t="shared" si="152"/>
        <v>100</v>
      </c>
      <c r="CR30" s="137">
        <f t="shared" si="152"/>
        <v>70.363518288991671</v>
      </c>
      <c r="CS30" s="137">
        <f t="shared" si="152"/>
        <v>106.01522395168868</v>
      </c>
      <c r="CT30" s="137">
        <f t="shared" si="152"/>
        <v>82.405777822250741</v>
      </c>
      <c r="CU30" s="137">
        <f t="shared" si="152"/>
        <v>221.88264000000001</v>
      </c>
      <c r="CV30" s="137">
        <f t="shared" ref="CV30:DA30" si="153">AU30/AQ30*100</f>
        <v>101.20412977639465</v>
      </c>
      <c r="CW30" s="137">
        <f t="shared" si="153"/>
        <v>51.000871062422782</v>
      </c>
      <c r="CX30" s="137">
        <f t="shared" si="153"/>
        <v>97.594948714285721</v>
      </c>
      <c r="CY30" s="137">
        <f t="shared" si="153"/>
        <v>71.426505381403416</v>
      </c>
      <c r="CZ30" s="137">
        <f t="shared" si="153"/>
        <v>99.316037087708182</v>
      </c>
      <c r="DA30" s="138">
        <f t="shared" si="153"/>
        <v>181.92435060732507</v>
      </c>
      <c r="DB30" s="138">
        <f t="shared" ref="DB30:DE30" si="154">BA30/AW30*100</f>
        <v>114.67591353282583</v>
      </c>
      <c r="DC30" s="138">
        <f t="shared" si="154"/>
        <v>224.11919586906302</v>
      </c>
      <c r="DD30" s="139">
        <f t="shared" si="154"/>
        <v>156.88524146288597</v>
      </c>
      <c r="DE30" s="138">
        <f t="shared" si="154"/>
        <v>292.62461996197521</v>
      </c>
      <c r="DF30" s="138">
        <f t="shared" ref="DF30:DL30" si="155">BE30/BA30*100</f>
        <v>188.00704485296723</v>
      </c>
      <c r="DG30" s="138">
        <f t="shared" si="155"/>
        <v>100.04073488821066</v>
      </c>
      <c r="DH30" s="480">
        <f t="shared" si="155"/>
        <v>107.93083279873494</v>
      </c>
      <c r="DI30" s="480">
        <f t="shared" si="155"/>
        <v>83.280561566312983</v>
      </c>
      <c r="DJ30" s="480">
        <f t="shared" si="155"/>
        <v>141.45799646014353</v>
      </c>
      <c r="DK30" s="480">
        <f t="shared" si="155"/>
        <v>167.39368123651661</v>
      </c>
      <c r="DL30" s="480">
        <f t="shared" si="155"/>
        <v>156.98758525943623</v>
      </c>
      <c r="DM30" s="480">
        <f t="shared" si="13"/>
        <v>68.887899203306006</v>
      </c>
      <c r="DN30" s="377">
        <f t="shared" si="14"/>
        <v>103.24708807644949</v>
      </c>
      <c r="JZ30" s="115" t="s">
        <v>158</v>
      </c>
      <c r="KA30" s="168" t="s">
        <v>159</v>
      </c>
    </row>
    <row r="31" spans="1:287" ht="19.95" customHeight="1">
      <c r="A31" s="134">
        <v>23</v>
      </c>
      <c r="B31" s="135" t="str">
        <f>IF('1'!A1=1,D31,F31)</f>
        <v>Sweden</v>
      </c>
      <c r="C31" s="413"/>
      <c r="D31" s="414" t="s">
        <v>331</v>
      </c>
      <c r="E31" s="415"/>
      <c r="F31" s="602" t="s">
        <v>105</v>
      </c>
      <c r="G31" s="304">
        <v>8</v>
      </c>
      <c r="H31" s="304">
        <v>13</v>
      </c>
      <c r="I31" s="304">
        <v>18</v>
      </c>
      <c r="J31" s="304">
        <v>18</v>
      </c>
      <c r="K31" s="304">
        <v>13</v>
      </c>
      <c r="L31" s="304">
        <v>15</v>
      </c>
      <c r="M31" s="304">
        <v>15</v>
      </c>
      <c r="N31" s="304">
        <v>11</v>
      </c>
      <c r="O31" s="305">
        <v>11</v>
      </c>
      <c r="P31" s="305">
        <v>13</v>
      </c>
      <c r="Q31" s="305">
        <v>11</v>
      </c>
      <c r="R31" s="305">
        <v>11</v>
      </c>
      <c r="S31" s="304">
        <v>10</v>
      </c>
      <c r="T31" s="304">
        <v>15</v>
      </c>
      <c r="U31" s="304">
        <v>15</v>
      </c>
      <c r="V31" s="304">
        <v>15</v>
      </c>
      <c r="W31" s="304">
        <v>15</v>
      </c>
      <c r="X31" s="304">
        <v>16</v>
      </c>
      <c r="Y31" s="304">
        <v>13</v>
      </c>
      <c r="Z31" s="306">
        <v>13</v>
      </c>
      <c r="AA31" s="306">
        <v>12</v>
      </c>
      <c r="AB31" s="306">
        <v>13</v>
      </c>
      <c r="AC31" s="306">
        <v>10</v>
      </c>
      <c r="AD31" s="306">
        <v>13</v>
      </c>
      <c r="AE31" s="306">
        <v>11.615254999999999</v>
      </c>
      <c r="AF31" s="306">
        <v>12.982867000000001</v>
      </c>
      <c r="AG31" s="306">
        <v>13.014134</v>
      </c>
      <c r="AH31" s="306">
        <v>13.34480082</v>
      </c>
      <c r="AI31" s="306">
        <v>15.992483999999999</v>
      </c>
      <c r="AJ31" s="306">
        <v>18.035222000000001</v>
      </c>
      <c r="AK31" s="306">
        <v>12.422502840000002</v>
      </c>
      <c r="AL31" s="306">
        <v>16.434282</v>
      </c>
      <c r="AM31" s="306">
        <v>12.971152</v>
      </c>
      <c r="AN31" s="306">
        <v>17.132226000000003</v>
      </c>
      <c r="AO31" s="306">
        <v>14.705013000000001</v>
      </c>
      <c r="AP31" s="306">
        <v>14.51720096</v>
      </c>
      <c r="AQ31" s="537">
        <v>17.628242999999998</v>
      </c>
      <c r="AR31" s="306">
        <v>14.233796920000001</v>
      </c>
      <c r="AS31" s="306">
        <v>13.259292</v>
      </c>
      <c r="AT31" s="306">
        <v>14.363528000000001</v>
      </c>
      <c r="AU31" s="306">
        <v>15.297933009999999</v>
      </c>
      <c r="AV31" s="306">
        <v>14.5001756</v>
      </c>
      <c r="AW31" s="306">
        <v>14.62775879</v>
      </c>
      <c r="AX31" s="306">
        <v>18.354817620000002</v>
      </c>
      <c r="AY31" s="306">
        <v>21.029353879999999</v>
      </c>
      <c r="AZ31" s="306">
        <v>22.891474420000002</v>
      </c>
      <c r="BA31" s="306">
        <v>17.545286109999999</v>
      </c>
      <c r="BB31" s="306">
        <v>27.878896750000003</v>
      </c>
      <c r="BC31" s="306">
        <v>19.865087999999997</v>
      </c>
      <c r="BD31" s="306">
        <v>16.59082927</v>
      </c>
      <c r="BE31" s="306">
        <v>15.82076485</v>
      </c>
      <c r="BF31" s="306">
        <v>14.371117120000001</v>
      </c>
      <c r="BG31" s="306">
        <v>17.68613848</v>
      </c>
      <c r="BH31" s="306">
        <v>18.866985870000001</v>
      </c>
      <c r="BI31" s="306">
        <v>17.365648029999999</v>
      </c>
      <c r="BJ31" s="306">
        <v>17.415863989999998</v>
      </c>
      <c r="BK31" s="306">
        <v>17.058993989999998</v>
      </c>
      <c r="BL31" s="306">
        <v>19.678982009999999</v>
      </c>
      <c r="BM31" s="314">
        <f>BG31+BH31</f>
        <v>36.553124350000004</v>
      </c>
      <c r="BN31" s="619">
        <f>BK31+BL31</f>
        <v>36.737975999999996</v>
      </c>
      <c r="BO31" s="306">
        <f t="shared" si="139"/>
        <v>48</v>
      </c>
      <c r="BP31" s="306">
        <f t="shared" si="140"/>
        <v>50.957056820000005</v>
      </c>
      <c r="BQ31" s="306">
        <f t="shared" si="141"/>
        <v>62.884490839999998</v>
      </c>
      <c r="BR31" s="306">
        <f t="shared" si="142"/>
        <v>59.325591959999997</v>
      </c>
      <c r="BS31" s="306">
        <f>AQ31+AR31+AS31+AT31</f>
        <v>59.484859920000005</v>
      </c>
      <c r="BT31" s="306">
        <f>AU31+AV31+AW31+AX31</f>
        <v>62.780685020000007</v>
      </c>
      <c r="BU31" s="306">
        <f>AY31+AZ31+BA31+BB31</f>
        <v>89.345011159999999</v>
      </c>
      <c r="BV31" s="306">
        <f t="shared" si="143"/>
        <v>66.647799240000012</v>
      </c>
      <c r="BW31" s="619">
        <f t="shared" si="144"/>
        <v>71.334636369999998</v>
      </c>
      <c r="BX31" s="139">
        <f>W31/S31*100</f>
        <v>150</v>
      </c>
      <c r="BY31" s="138">
        <f t="shared" ref="BY31:CO31" si="156">X31/T31*100</f>
        <v>106.66666666666667</v>
      </c>
      <c r="BZ31" s="138">
        <f t="shared" si="156"/>
        <v>86.666666666666671</v>
      </c>
      <c r="CA31" s="138">
        <f t="shared" si="156"/>
        <v>86.666666666666671</v>
      </c>
      <c r="CB31" s="138">
        <f t="shared" si="156"/>
        <v>80</v>
      </c>
      <c r="CC31" s="138">
        <f t="shared" si="156"/>
        <v>81.25</v>
      </c>
      <c r="CD31" s="138">
        <f t="shared" si="156"/>
        <v>76.923076923076934</v>
      </c>
      <c r="CE31" s="138">
        <f t="shared" si="156"/>
        <v>100</v>
      </c>
      <c r="CF31" s="138">
        <f t="shared" si="156"/>
        <v>96.793791666666664</v>
      </c>
      <c r="CG31" s="138">
        <f t="shared" si="156"/>
        <v>99.868207692307692</v>
      </c>
      <c r="CH31" s="138">
        <f t="shared" si="156"/>
        <v>130.14133999999999</v>
      </c>
      <c r="CI31" s="138">
        <f t="shared" si="156"/>
        <v>102.65231399999999</v>
      </c>
      <c r="CJ31" s="138">
        <f t="shared" si="156"/>
        <v>137.68517350673747</v>
      </c>
      <c r="CK31" s="137">
        <f t="shared" si="156"/>
        <v>138.9155569413135</v>
      </c>
      <c r="CL31" s="137">
        <f t="shared" si="156"/>
        <v>95.453933700083311</v>
      </c>
      <c r="CM31" s="137">
        <f t="shared" si="156"/>
        <v>123.15119739644042</v>
      </c>
      <c r="CN31" s="137">
        <f t="shared" si="156"/>
        <v>81.107800389232835</v>
      </c>
      <c r="CO31" s="137">
        <f t="shared" si="156"/>
        <v>94.993152842809494</v>
      </c>
      <c r="CP31" s="137">
        <f t="shared" ref="CP31:CR31" si="157">AO31/AK31*100</f>
        <v>118.3739958798834</v>
      </c>
      <c r="CQ31" s="137">
        <f t="shared" si="157"/>
        <v>88.334865861496112</v>
      </c>
      <c r="CR31" s="137">
        <f t="shared" si="157"/>
        <v>135.90344943918626</v>
      </c>
      <c r="CS31" s="137">
        <f t="shared" ref="CS31:DC31" si="158">AR31/AN31*100</f>
        <v>83.082005338944271</v>
      </c>
      <c r="CT31" s="137">
        <f t="shared" si="158"/>
        <v>90.168516001991975</v>
      </c>
      <c r="CU31" s="137">
        <f t="shared" si="158"/>
        <v>98.941442221379845</v>
      </c>
      <c r="CV31" s="137">
        <f t="shared" si="158"/>
        <v>86.780815365433767</v>
      </c>
      <c r="CW31" s="137">
        <f t="shared" si="158"/>
        <v>101.8714520201262</v>
      </c>
      <c r="CX31" s="137">
        <f t="shared" si="158"/>
        <v>110.3208134340808</v>
      </c>
      <c r="CY31" s="137">
        <f t="shared" si="158"/>
        <v>127.78766901836374</v>
      </c>
      <c r="CZ31" s="137">
        <f t="shared" si="158"/>
        <v>137.46532859212724</v>
      </c>
      <c r="DA31" s="138">
        <f t="shared" si="158"/>
        <v>157.87032551523032</v>
      </c>
      <c r="DB31" s="138">
        <f t="shared" si="158"/>
        <v>119.94514239593911</v>
      </c>
      <c r="DC31" s="138">
        <f t="shared" si="158"/>
        <v>151.88871568858445</v>
      </c>
      <c r="DD31" s="139">
        <f t="shared" ref="DD31:DH31" si="159">BC31/AY31*100</f>
        <v>94.463615541192254</v>
      </c>
      <c r="DE31" s="138">
        <f t="shared" si="159"/>
        <v>72.476018650440423</v>
      </c>
      <c r="DF31" s="138">
        <f t="shared" si="159"/>
        <v>90.171027994709632</v>
      </c>
      <c r="DG31" s="138">
        <f t="shared" si="159"/>
        <v>51.548370973467591</v>
      </c>
      <c r="DH31" s="480">
        <f t="shared" si="159"/>
        <v>89.031261678780396</v>
      </c>
      <c r="DI31" s="480">
        <f>BH31/BD31*100</f>
        <v>113.71936606035607</v>
      </c>
      <c r="DJ31" s="480">
        <f>BI31/BE31*100</f>
        <v>109.76490830024568</v>
      </c>
      <c r="DK31" s="480">
        <f>BJ31/BF31*100</f>
        <v>121.18657056773048</v>
      </c>
      <c r="DL31" s="480">
        <f>BK31/BG31*100</f>
        <v>96.454033814621567</v>
      </c>
      <c r="DM31" s="480">
        <f>BL31/BH31*100</f>
        <v>104.30379365095692</v>
      </c>
      <c r="DN31" s="377">
        <f>BN31/BM31*100</f>
        <v>100.50570683980395</v>
      </c>
    </row>
    <row r="32" spans="1:287" ht="19.95" customHeight="1">
      <c r="A32" s="134">
        <v>24</v>
      </c>
      <c r="B32" s="135" t="str">
        <f>IF('1'!A1=1,D32,F32)</f>
        <v>Estonia</v>
      </c>
      <c r="C32" s="413"/>
      <c r="D32" s="414" t="s">
        <v>329</v>
      </c>
      <c r="E32" s="415"/>
      <c r="F32" s="602" t="s">
        <v>102</v>
      </c>
      <c r="G32" s="304">
        <v>26</v>
      </c>
      <c r="H32" s="304">
        <v>19</v>
      </c>
      <c r="I32" s="304">
        <v>18</v>
      </c>
      <c r="J32" s="304">
        <v>37</v>
      </c>
      <c r="K32" s="304">
        <v>35</v>
      </c>
      <c r="L32" s="304">
        <v>43</v>
      </c>
      <c r="M32" s="304">
        <v>31</v>
      </c>
      <c r="N32" s="304">
        <v>35</v>
      </c>
      <c r="O32" s="305">
        <v>88</v>
      </c>
      <c r="P32" s="305">
        <v>61</v>
      </c>
      <c r="Q32" s="305">
        <v>56</v>
      </c>
      <c r="R32" s="305">
        <v>43</v>
      </c>
      <c r="S32" s="304">
        <v>25</v>
      </c>
      <c r="T32" s="304">
        <v>27</v>
      </c>
      <c r="U32" s="304">
        <v>27</v>
      </c>
      <c r="V32" s="304">
        <v>19</v>
      </c>
      <c r="W32" s="304">
        <v>15</v>
      </c>
      <c r="X32" s="304">
        <v>15</v>
      </c>
      <c r="Y32" s="304">
        <v>23</v>
      </c>
      <c r="Z32" s="306">
        <v>15</v>
      </c>
      <c r="AA32" s="306">
        <v>9</v>
      </c>
      <c r="AB32" s="306">
        <v>11</v>
      </c>
      <c r="AC32" s="306">
        <v>14</v>
      </c>
      <c r="AD32" s="306">
        <v>14</v>
      </c>
      <c r="AE32" s="306">
        <v>12.434055000000001</v>
      </c>
      <c r="AF32" s="306">
        <v>18.813223000000001</v>
      </c>
      <c r="AG32" s="306">
        <v>18.881436000000001</v>
      </c>
      <c r="AH32" s="306">
        <v>25.6988655</v>
      </c>
      <c r="AI32" s="306">
        <v>21.570832000000003</v>
      </c>
      <c r="AJ32" s="306">
        <v>25.116512000000004</v>
      </c>
      <c r="AK32" s="306">
        <v>29.284680650000002</v>
      </c>
      <c r="AL32" s="306">
        <v>32</v>
      </c>
      <c r="AM32" s="306">
        <v>29.355484000000004</v>
      </c>
      <c r="AN32" s="306">
        <v>29.698658000000002</v>
      </c>
      <c r="AO32" s="306">
        <v>32</v>
      </c>
      <c r="AP32" s="306">
        <v>32</v>
      </c>
      <c r="AQ32" s="537">
        <v>25.854924</v>
      </c>
      <c r="AR32" s="306">
        <v>26.281335200000001</v>
      </c>
      <c r="AS32" s="306">
        <v>32.096615</v>
      </c>
      <c r="AT32" s="306">
        <v>26.122472000000002</v>
      </c>
      <c r="AU32" s="306">
        <v>22.486788730000001</v>
      </c>
      <c r="AV32" s="306">
        <v>17.793387199999998</v>
      </c>
      <c r="AW32" s="306">
        <v>22.12447946</v>
      </c>
      <c r="AX32" s="306">
        <v>26.443009199999999</v>
      </c>
      <c r="AY32" s="306">
        <v>26.89727499</v>
      </c>
      <c r="AZ32" s="306">
        <v>33.26608083</v>
      </c>
      <c r="BA32" s="306">
        <v>43.613479359999999</v>
      </c>
      <c r="BB32" s="306">
        <v>42.151097130000004</v>
      </c>
      <c r="BC32" s="306">
        <v>26.075715040000002</v>
      </c>
      <c r="BD32" s="306">
        <v>23.68332358</v>
      </c>
      <c r="BE32" s="306">
        <v>27.08261023</v>
      </c>
      <c r="BF32" s="306">
        <v>25.982297710000001</v>
      </c>
      <c r="BG32" s="306">
        <v>22.858454729999998</v>
      </c>
      <c r="BH32" s="306">
        <v>22.819412010000001</v>
      </c>
      <c r="BI32" s="306">
        <v>26.060537879999998</v>
      </c>
      <c r="BJ32" s="306">
        <v>18.94991783</v>
      </c>
      <c r="BK32" s="306">
        <v>15.469790849999999</v>
      </c>
      <c r="BL32" s="306">
        <v>16.78121368</v>
      </c>
      <c r="BM32" s="314">
        <f>BG32+BH32</f>
        <v>45.677866739999999</v>
      </c>
      <c r="BN32" s="619">
        <f>BK32+BL32</f>
        <v>32.251004530000003</v>
      </c>
      <c r="BO32" s="306">
        <f t="shared" si="139"/>
        <v>48</v>
      </c>
      <c r="BP32" s="306">
        <f t="shared" si="140"/>
        <v>75.827579499999999</v>
      </c>
      <c r="BQ32" s="306">
        <f t="shared" si="141"/>
        <v>107.97202465000001</v>
      </c>
      <c r="BR32" s="306">
        <f t="shared" si="142"/>
        <v>123.05414200000001</v>
      </c>
      <c r="BS32" s="306">
        <f t="shared" ref="BS32" si="160">AQ32+AR32+AS32+AT32</f>
        <v>110.3553462</v>
      </c>
      <c r="BT32" s="306">
        <f t="shared" ref="BT32" si="161">AU32+AV32+AW32+AX32</f>
        <v>88.847664589999994</v>
      </c>
      <c r="BU32" s="306">
        <f>AY32+AZ32+BA32+BB32</f>
        <v>145.92793231000002</v>
      </c>
      <c r="BV32" s="306">
        <f t="shared" si="143"/>
        <v>102.82394656</v>
      </c>
      <c r="BW32" s="619">
        <f t="shared" si="144"/>
        <v>90.688322450000001</v>
      </c>
      <c r="BX32" s="139">
        <f t="shared" ref="BX32:CI32" si="162">W32/S32*100</f>
        <v>60</v>
      </c>
      <c r="BY32" s="138">
        <f t="shared" si="162"/>
        <v>55.555555555555557</v>
      </c>
      <c r="BZ32" s="138">
        <f t="shared" si="162"/>
        <v>85.18518518518519</v>
      </c>
      <c r="CA32" s="138">
        <f t="shared" si="162"/>
        <v>78.94736842105263</v>
      </c>
      <c r="CB32" s="138">
        <f t="shared" si="162"/>
        <v>60</v>
      </c>
      <c r="CC32" s="138">
        <f t="shared" si="162"/>
        <v>73.333333333333329</v>
      </c>
      <c r="CD32" s="138">
        <f t="shared" si="162"/>
        <v>60.869565217391312</v>
      </c>
      <c r="CE32" s="138">
        <f t="shared" si="162"/>
        <v>93.333333333333329</v>
      </c>
      <c r="CF32" s="138">
        <f t="shared" si="162"/>
        <v>138.15616666666668</v>
      </c>
      <c r="CG32" s="138">
        <f t="shared" si="162"/>
        <v>171.02930000000001</v>
      </c>
      <c r="CH32" s="138">
        <f t="shared" si="162"/>
        <v>134.8674</v>
      </c>
      <c r="CI32" s="138">
        <f t="shared" si="162"/>
        <v>183.56332500000002</v>
      </c>
      <c r="CJ32" s="138">
        <f>AI32/AE32*100</f>
        <v>173.48187699024976</v>
      </c>
      <c r="CK32" s="137">
        <f>AJ32/AF32*100</f>
        <v>133.50456750552524</v>
      </c>
      <c r="CL32" s="137">
        <f t="shared" ref="CL32:CO32" si="163">AK32/AG32*100</f>
        <v>155.09774071209415</v>
      </c>
      <c r="CM32" s="137">
        <f t="shared" si="163"/>
        <v>124.51911544499892</v>
      </c>
      <c r="CN32" s="137">
        <f t="shared" si="163"/>
        <v>136.08878878663558</v>
      </c>
      <c r="CO32" s="137">
        <f t="shared" si="163"/>
        <v>118.24356025231528</v>
      </c>
      <c r="CP32" s="137">
        <f t="shared" ref="CP32" si="164">AO32/AK32*100</f>
        <v>109.27214943011509</v>
      </c>
      <c r="CQ32" s="137">
        <f t="shared" ref="CQ32:DA32" si="165">AP32/AL32*100</f>
        <v>100</v>
      </c>
      <c r="CR32" s="137">
        <f t="shared" si="165"/>
        <v>88.075277518844501</v>
      </c>
      <c r="CS32" s="137">
        <f t="shared" si="165"/>
        <v>88.493342695821468</v>
      </c>
      <c r="CT32" s="137">
        <f t="shared" si="165"/>
        <v>100.30192187500001</v>
      </c>
      <c r="CU32" s="137">
        <f t="shared" si="165"/>
        <v>81.632725000000008</v>
      </c>
      <c r="CV32" s="137">
        <f t="shared" si="165"/>
        <v>86.972944612020513</v>
      </c>
      <c r="CW32" s="137">
        <f t="shared" si="165"/>
        <v>67.703513023950151</v>
      </c>
      <c r="CX32" s="137">
        <f t="shared" si="165"/>
        <v>68.930880904419354</v>
      </c>
      <c r="CY32" s="137">
        <f t="shared" si="165"/>
        <v>101.22705538740743</v>
      </c>
      <c r="CZ32" s="137">
        <f t="shared" si="165"/>
        <v>119.61367767072892</v>
      </c>
      <c r="DA32" s="138">
        <f t="shared" si="165"/>
        <v>186.95755033083304</v>
      </c>
      <c r="DB32" s="138">
        <f>BA32/AW32*100</f>
        <v>197.12770842293074</v>
      </c>
      <c r="DC32" s="138">
        <f>BB32/AX32*100</f>
        <v>159.40355657403776</v>
      </c>
      <c r="DD32" s="139">
        <f t="shared" ref="DD32:DI32" si="166">BC32/AY32*100</f>
        <v>96.945564372950642</v>
      </c>
      <c r="DE32" s="138">
        <f t="shared" si="166"/>
        <v>71.193609193187299</v>
      </c>
      <c r="DF32" s="138">
        <f t="shared" si="166"/>
        <v>62.096880660337206</v>
      </c>
      <c r="DG32" s="138">
        <f t="shared" si="166"/>
        <v>61.64085748436603</v>
      </c>
      <c r="DH32" s="480">
        <f t="shared" si="166"/>
        <v>87.661852014164353</v>
      </c>
      <c r="DI32" s="480">
        <f t="shared" si="166"/>
        <v>96.352236766593208</v>
      </c>
      <c r="DJ32" s="480">
        <f t="shared" ref="DJ32:DM33" si="167">BI32/BE32*100</f>
        <v>96.226093639719295</v>
      </c>
      <c r="DK32" s="480">
        <f t="shared" si="167"/>
        <v>72.933956963731518</v>
      </c>
      <c r="DL32" s="480">
        <f t="shared" si="167"/>
        <v>67.676450716929111</v>
      </c>
      <c r="DM32" s="480">
        <f t="shared" si="167"/>
        <v>73.539202818398991</v>
      </c>
      <c r="DN32" s="377">
        <f>BN32/BM32*100</f>
        <v>70.605321202003239</v>
      </c>
    </row>
    <row r="33" spans="1:292" ht="19.95" customHeight="1">
      <c r="A33" s="134">
        <v>25</v>
      </c>
      <c r="B33" s="135" t="str">
        <f>IF('1'!A1=1,D33,F33)</f>
        <v>Finland</v>
      </c>
      <c r="C33" s="413"/>
      <c r="D33" s="414" t="s">
        <v>334</v>
      </c>
      <c r="E33" s="415"/>
      <c r="F33" s="602" t="s">
        <v>107</v>
      </c>
      <c r="G33" s="304">
        <v>9</v>
      </c>
      <c r="H33" s="304">
        <v>7</v>
      </c>
      <c r="I33" s="304">
        <v>9</v>
      </c>
      <c r="J33" s="304">
        <v>9</v>
      </c>
      <c r="K33" s="304">
        <v>13</v>
      </c>
      <c r="L33" s="304">
        <v>10</v>
      </c>
      <c r="M33" s="304">
        <v>13</v>
      </c>
      <c r="N33" s="304">
        <v>17</v>
      </c>
      <c r="O33" s="305">
        <v>8</v>
      </c>
      <c r="P33" s="305">
        <v>18</v>
      </c>
      <c r="Q33" s="305">
        <v>12</v>
      </c>
      <c r="R33" s="305">
        <v>9</v>
      </c>
      <c r="S33" s="304">
        <v>10</v>
      </c>
      <c r="T33" s="304">
        <v>23</v>
      </c>
      <c r="U33" s="304">
        <v>12</v>
      </c>
      <c r="V33" s="304">
        <v>10</v>
      </c>
      <c r="W33" s="304">
        <v>7</v>
      </c>
      <c r="X33" s="304">
        <v>15</v>
      </c>
      <c r="Y33" s="304">
        <v>9</v>
      </c>
      <c r="Z33" s="306">
        <v>8</v>
      </c>
      <c r="AA33" s="306">
        <v>6</v>
      </c>
      <c r="AB33" s="306">
        <v>7</v>
      </c>
      <c r="AC33" s="306">
        <v>10</v>
      </c>
      <c r="AD33" s="306">
        <v>8</v>
      </c>
      <c r="AE33" s="306">
        <v>8</v>
      </c>
      <c r="AF33" s="306">
        <v>10</v>
      </c>
      <c r="AG33" s="306">
        <v>8</v>
      </c>
      <c r="AH33" s="306">
        <v>7</v>
      </c>
      <c r="AI33" s="306">
        <v>8.1377649999999999</v>
      </c>
      <c r="AJ33" s="306">
        <v>11.111326999999999</v>
      </c>
      <c r="AK33" s="306">
        <v>12.04093204</v>
      </c>
      <c r="AL33" s="306">
        <v>10.637051</v>
      </c>
      <c r="AM33" s="306">
        <v>12.148484</v>
      </c>
      <c r="AN33" s="306">
        <v>12.525364000000001</v>
      </c>
      <c r="AO33" s="306">
        <v>13.64367</v>
      </c>
      <c r="AP33" s="306">
        <v>12</v>
      </c>
      <c r="AQ33" s="537">
        <v>10.51458</v>
      </c>
      <c r="AR33" s="306">
        <v>10.652156150000001</v>
      </c>
      <c r="AS33" s="306">
        <v>10.751832</v>
      </c>
      <c r="AT33" s="306">
        <v>11.069661</v>
      </c>
      <c r="AU33" s="306">
        <v>11.52080145</v>
      </c>
      <c r="AV33" s="306">
        <v>19.117700060000001</v>
      </c>
      <c r="AW33" s="306">
        <v>11.62076622</v>
      </c>
      <c r="AX33" s="306">
        <v>9.7677297900000006</v>
      </c>
      <c r="AY33" s="306">
        <v>15.13089506</v>
      </c>
      <c r="AZ33" s="306">
        <v>20.704131449999998</v>
      </c>
      <c r="BA33" s="306">
        <v>22.94749543</v>
      </c>
      <c r="BB33" s="306">
        <v>46.113087730000004</v>
      </c>
      <c r="BC33" s="306">
        <v>23.5419421</v>
      </c>
      <c r="BD33" s="306">
        <v>13.949144330000001</v>
      </c>
      <c r="BE33" s="306">
        <v>9.3019151999999998</v>
      </c>
      <c r="BF33" s="306">
        <v>11.8768385</v>
      </c>
      <c r="BG33" s="306">
        <v>10.68948576</v>
      </c>
      <c r="BH33" s="306">
        <v>9.0902903899999998</v>
      </c>
      <c r="BI33" s="306">
        <v>7.81753651</v>
      </c>
      <c r="BJ33" s="306">
        <v>15.476210629999999</v>
      </c>
      <c r="BK33" s="306">
        <v>10.462141279999999</v>
      </c>
      <c r="BL33" s="306">
        <v>10.49739113</v>
      </c>
      <c r="BM33" s="314">
        <f>BG33+BH33</f>
        <v>19.77977615</v>
      </c>
      <c r="BN33" s="619">
        <f>BK33+BL33</f>
        <v>20.959532410000001</v>
      </c>
      <c r="BO33" s="306">
        <f t="shared" si="139"/>
        <v>31</v>
      </c>
      <c r="BP33" s="306">
        <f t="shared" si="140"/>
        <v>33</v>
      </c>
      <c r="BQ33" s="306">
        <f t="shared" si="141"/>
        <v>41.927075039999998</v>
      </c>
      <c r="BR33" s="306">
        <f t="shared" si="142"/>
        <v>50.317518</v>
      </c>
      <c r="BS33" s="306">
        <f>AQ33+AR33+AS33+AT33</f>
        <v>42.988229150000002</v>
      </c>
      <c r="BT33" s="306">
        <f>AU33+AV33+AW33+AX33</f>
        <v>52.026997520000009</v>
      </c>
      <c r="BU33" s="306">
        <f t="shared" ref="BU33" si="168">AY33+AZ33+BA33+BB33</f>
        <v>104.89560967</v>
      </c>
      <c r="BV33" s="306">
        <f t="shared" si="143"/>
        <v>58.669840130000004</v>
      </c>
      <c r="BW33" s="619">
        <f t="shared" si="144"/>
        <v>43.073523289999997</v>
      </c>
      <c r="BX33" s="139">
        <f t="shared" ref="BX33:CI33" si="169">W33/S33*100</f>
        <v>70</v>
      </c>
      <c r="BY33" s="138">
        <f t="shared" si="169"/>
        <v>65.217391304347828</v>
      </c>
      <c r="BZ33" s="138">
        <f t="shared" si="169"/>
        <v>75</v>
      </c>
      <c r="CA33" s="138">
        <f t="shared" si="169"/>
        <v>80</v>
      </c>
      <c r="CB33" s="138">
        <f t="shared" si="169"/>
        <v>85.714285714285708</v>
      </c>
      <c r="CC33" s="138">
        <f t="shared" si="169"/>
        <v>46.666666666666664</v>
      </c>
      <c r="CD33" s="138">
        <f t="shared" si="169"/>
        <v>111.11111111111111</v>
      </c>
      <c r="CE33" s="138">
        <f t="shared" si="169"/>
        <v>100</v>
      </c>
      <c r="CF33" s="138">
        <f t="shared" si="169"/>
        <v>133.33333333333331</v>
      </c>
      <c r="CG33" s="138">
        <f t="shared" si="169"/>
        <v>142.85714285714286</v>
      </c>
      <c r="CH33" s="138">
        <f t="shared" si="169"/>
        <v>80</v>
      </c>
      <c r="CI33" s="138">
        <f t="shared" si="169"/>
        <v>87.5</v>
      </c>
      <c r="CJ33" s="138">
        <f t="shared" ref="CJ33:CO33" si="170">AI33/AE33*100</f>
        <v>101.72206249999999</v>
      </c>
      <c r="CK33" s="137">
        <f t="shared" si="170"/>
        <v>111.11327</v>
      </c>
      <c r="CL33" s="137">
        <f t="shared" si="170"/>
        <v>150.5116505</v>
      </c>
      <c r="CM33" s="137">
        <f t="shared" si="170"/>
        <v>151.95787142857142</v>
      </c>
      <c r="CN33" s="137">
        <f t="shared" si="170"/>
        <v>149.28526444300124</v>
      </c>
      <c r="CO33" s="137">
        <f t="shared" si="170"/>
        <v>112.72608573215423</v>
      </c>
      <c r="CP33" s="137">
        <f t="shared" ref="CP33:CR33" si="171">AO33/AK33*100</f>
        <v>113.31074666542176</v>
      </c>
      <c r="CQ33" s="137">
        <f t="shared" si="171"/>
        <v>112.81322238654303</v>
      </c>
      <c r="CR33" s="137">
        <f t="shared" si="171"/>
        <v>86.550552315828057</v>
      </c>
      <c r="CS33" s="137">
        <f t="shared" ref="CS33:CU33" si="172">AR33/AN33*100</f>
        <v>85.044683332157049</v>
      </c>
      <c r="CT33" s="137">
        <f t="shared" si="172"/>
        <v>78.804544525043482</v>
      </c>
      <c r="CU33" s="137">
        <f t="shared" si="172"/>
        <v>92.247174999999999</v>
      </c>
      <c r="CV33" s="137">
        <f t="shared" ref="CV33:DC33" si="173">AU33/AQ33*100</f>
        <v>109.56977311504596</v>
      </c>
      <c r="CW33" s="137">
        <f t="shared" si="173"/>
        <v>179.4725855572442</v>
      </c>
      <c r="CX33" s="137">
        <f t="shared" si="173"/>
        <v>108.08173174580853</v>
      </c>
      <c r="CY33" s="137">
        <f t="shared" si="173"/>
        <v>88.238743625482314</v>
      </c>
      <c r="CZ33" s="137">
        <f t="shared" si="173"/>
        <v>131.33543812613834</v>
      </c>
      <c r="DA33" s="138">
        <f t="shared" si="173"/>
        <v>108.29823349577123</v>
      </c>
      <c r="DB33" s="138">
        <f t="shared" si="173"/>
        <v>197.46972786102569</v>
      </c>
      <c r="DC33" s="138">
        <f t="shared" si="173"/>
        <v>472.09626721256797</v>
      </c>
      <c r="DD33" s="139">
        <f t="shared" ref="DD33:DE33" si="174">BC33/AY33*100</f>
        <v>155.58856238607737</v>
      </c>
      <c r="DE33" s="138">
        <f t="shared" si="174"/>
        <v>67.373723759853746</v>
      </c>
      <c r="DF33" s="138">
        <f>BE33/BA33*100</f>
        <v>40.535644634400086</v>
      </c>
      <c r="DG33" s="138">
        <f>BF33/BB33*100</f>
        <v>25.755895093256203</v>
      </c>
      <c r="DH33" s="480">
        <f>BG33/BC33*100</f>
        <v>45.406133931490729</v>
      </c>
      <c r="DI33" s="480">
        <f>BH33/BD33*100</f>
        <v>65.167369230310328</v>
      </c>
      <c r="DJ33" s="480">
        <f t="shared" si="167"/>
        <v>84.04222508930205</v>
      </c>
      <c r="DK33" s="480">
        <f t="shared" si="167"/>
        <v>130.30581016993705</v>
      </c>
      <c r="DL33" s="480">
        <f t="shared" si="167"/>
        <v>97.873195351915584</v>
      </c>
      <c r="DM33" s="480">
        <f t="shared" si="167"/>
        <v>115.47916160684939</v>
      </c>
      <c r="DN33" s="377">
        <f>BN33/BM33*100</f>
        <v>105.96445708512228</v>
      </c>
      <c r="JP33" s="115" t="s">
        <v>158</v>
      </c>
      <c r="JQ33" s="115" t="s">
        <v>159</v>
      </c>
    </row>
    <row r="34" spans="1:292" ht="23.4" customHeight="1">
      <c r="A34" s="134">
        <v>26</v>
      </c>
      <c r="B34" s="135" t="str">
        <f>IF('1'!A1=1,D34,F34)</f>
        <v>Malta</v>
      </c>
      <c r="C34" s="413"/>
      <c r="D34" s="414" t="s">
        <v>332</v>
      </c>
      <c r="E34" s="415"/>
      <c r="F34" s="602" t="s">
        <v>109</v>
      </c>
      <c r="G34" s="304">
        <v>2</v>
      </c>
      <c r="H34" s="304">
        <v>28</v>
      </c>
      <c r="I34" s="304">
        <v>1</v>
      </c>
      <c r="J34" s="304">
        <v>18</v>
      </c>
      <c r="K34" s="304">
        <v>44</v>
      </c>
      <c r="L34" s="304">
        <v>55</v>
      </c>
      <c r="M34" s="304">
        <v>21</v>
      </c>
      <c r="N34" s="304">
        <v>1</v>
      </c>
      <c r="O34" s="305">
        <v>0</v>
      </c>
      <c r="P34" s="305">
        <v>3</v>
      </c>
      <c r="Q34" s="305">
        <v>1</v>
      </c>
      <c r="R34" s="305">
        <v>1</v>
      </c>
      <c r="S34" s="304">
        <v>2</v>
      </c>
      <c r="T34" s="304">
        <v>1</v>
      </c>
      <c r="U34" s="304">
        <v>2</v>
      </c>
      <c r="V34" s="304">
        <v>1</v>
      </c>
      <c r="W34" s="304">
        <v>1</v>
      </c>
      <c r="X34" s="304" t="s">
        <v>178</v>
      </c>
      <c r="Y34" s="304" t="s">
        <v>178</v>
      </c>
      <c r="Z34" s="306" t="s">
        <v>178</v>
      </c>
      <c r="AA34" s="306">
        <v>9</v>
      </c>
      <c r="AB34" s="306">
        <v>1</v>
      </c>
      <c r="AC34" s="306">
        <v>1</v>
      </c>
      <c r="AD34" s="306">
        <v>1</v>
      </c>
      <c r="AE34" s="306">
        <v>1</v>
      </c>
      <c r="AF34" s="306">
        <v>5</v>
      </c>
      <c r="AG34" s="306">
        <v>1</v>
      </c>
      <c r="AH34" s="306">
        <v>0</v>
      </c>
      <c r="AI34" s="306">
        <v>4.2840600000000002</v>
      </c>
      <c r="AJ34" s="306">
        <v>4.6574839999999993</v>
      </c>
      <c r="AK34" s="306">
        <v>14</v>
      </c>
      <c r="AL34" s="306">
        <v>20.859334999999998</v>
      </c>
      <c r="AM34" s="306">
        <v>6.2958299999999996</v>
      </c>
      <c r="AN34" s="306">
        <v>17.400021000000002</v>
      </c>
      <c r="AO34" s="306">
        <v>1</v>
      </c>
      <c r="AP34" s="306">
        <v>24</v>
      </c>
      <c r="AQ34" s="537">
        <v>10.133963</v>
      </c>
      <c r="AR34" s="306">
        <v>5.2563750300000001</v>
      </c>
      <c r="AS34" s="306">
        <v>12.787144</v>
      </c>
      <c r="AT34" s="306">
        <v>1</v>
      </c>
      <c r="AU34" s="306">
        <v>2.88917373</v>
      </c>
      <c r="AV34" s="306">
        <v>1</v>
      </c>
      <c r="AW34" s="306">
        <v>2</v>
      </c>
      <c r="AX34" s="306">
        <v>1</v>
      </c>
      <c r="AY34" s="306">
        <v>1</v>
      </c>
      <c r="AZ34" s="306">
        <v>19</v>
      </c>
      <c r="BA34" s="306">
        <v>3.3626401800000001</v>
      </c>
      <c r="BB34" s="306">
        <v>2.6443204300000001</v>
      </c>
      <c r="BC34" s="306">
        <v>1</v>
      </c>
      <c r="BD34" s="306">
        <v>1</v>
      </c>
      <c r="BE34" s="306">
        <v>0</v>
      </c>
      <c r="BF34" s="306">
        <v>6.3382691900000001</v>
      </c>
      <c r="BG34" s="306">
        <v>11.89197377</v>
      </c>
      <c r="BH34" s="306">
        <v>12.9211423</v>
      </c>
      <c r="BI34" s="306">
        <v>28.922837440000002</v>
      </c>
      <c r="BJ34" s="306">
        <v>16.38001611</v>
      </c>
      <c r="BK34" s="306">
        <v>18.4166496</v>
      </c>
      <c r="BL34" s="306">
        <v>1.4975394299999998</v>
      </c>
      <c r="BM34" s="314">
        <f t="shared" si="23"/>
        <v>24.81311607</v>
      </c>
      <c r="BN34" s="619">
        <f t="shared" si="24"/>
        <v>19.914189029999999</v>
      </c>
      <c r="BO34" s="306">
        <f t="shared" si="139"/>
        <v>12</v>
      </c>
      <c r="BP34" s="306">
        <f t="shared" si="140"/>
        <v>7</v>
      </c>
      <c r="BQ34" s="306">
        <f t="shared" si="141"/>
        <v>43.800878999999995</v>
      </c>
      <c r="BR34" s="306">
        <f t="shared" si="142"/>
        <v>48.695851000000005</v>
      </c>
      <c r="BS34" s="306">
        <f t="shared" si="119"/>
        <v>29.17748203</v>
      </c>
      <c r="BT34" s="306">
        <f t="shared" si="120"/>
        <v>6.8891737299999996</v>
      </c>
      <c r="BU34" s="306">
        <f>AY34+AZ34+BA34+BB34</f>
        <v>26.00696061</v>
      </c>
      <c r="BV34" s="306">
        <f t="shared" si="143"/>
        <v>8.3382691900000001</v>
      </c>
      <c r="BW34" s="619">
        <f t="shared" si="144"/>
        <v>70.115969620000001</v>
      </c>
      <c r="BX34" s="139">
        <f>W34/S34*100</f>
        <v>50</v>
      </c>
      <c r="BY34" s="138"/>
      <c r="BZ34" s="138"/>
      <c r="CA34" s="138"/>
      <c r="CB34" s="374" t="str">
        <f>IF('1'!A1=1,JM34,JU34)</f>
        <v>9 times more</v>
      </c>
      <c r="CC34" s="131" t="s">
        <v>178</v>
      </c>
      <c r="CD34" s="131" t="s">
        <v>178</v>
      </c>
      <c r="CE34" s="138" t="s">
        <v>178</v>
      </c>
      <c r="CF34" s="138">
        <f>AE34/AA34*100</f>
        <v>11.111111111111111</v>
      </c>
      <c r="CG34" s="167" t="str">
        <f>IF('1'!A1=1,JW34,JX34)</f>
        <v>5 times more</v>
      </c>
      <c r="CH34" s="138">
        <f>AG34/AC34*100</f>
        <v>100</v>
      </c>
      <c r="CI34" s="138" t="s">
        <v>178</v>
      </c>
      <c r="CJ34" s="167" t="str">
        <f>IF('1'!$A$1=1,JZ34,KA34)</f>
        <v>4 times more</v>
      </c>
      <c r="CK34" s="137">
        <f>AJ34/AF34*100</f>
        <v>93.149679999999989</v>
      </c>
      <c r="CL34" s="167" t="str">
        <f>IF('1'!$A$1=1,JZ28,KA28)</f>
        <v>14 times more</v>
      </c>
      <c r="CM34" s="137" t="s">
        <v>178</v>
      </c>
      <c r="CN34" s="137">
        <f t="shared" ref="CN34:CS34" si="175">AM34/AI34*100</f>
        <v>146.95942633856666</v>
      </c>
      <c r="CO34" s="137">
        <f t="shared" si="175"/>
        <v>373.59271658260138</v>
      </c>
      <c r="CP34" s="137">
        <f t="shared" si="175"/>
        <v>7.1428571428571423</v>
      </c>
      <c r="CQ34" s="137">
        <f t="shared" si="175"/>
        <v>115.05640040777907</v>
      </c>
      <c r="CR34" s="137">
        <f t="shared" si="175"/>
        <v>160.963097796478</v>
      </c>
      <c r="CS34" s="137">
        <f t="shared" si="175"/>
        <v>30.209015437395159</v>
      </c>
      <c r="CT34" s="167" t="str">
        <f>IF('1'!$A$1=1,JZ30,KA30)</f>
        <v>13 times more</v>
      </c>
      <c r="CU34" s="137">
        <f t="shared" ref="CU34:CZ34" si="176">AT34/AP34*100</f>
        <v>4.1666666666666661</v>
      </c>
      <c r="CV34" s="137">
        <f t="shared" si="176"/>
        <v>28.509811314685084</v>
      </c>
      <c r="CW34" s="137">
        <f t="shared" si="176"/>
        <v>19.024517738796124</v>
      </c>
      <c r="CX34" s="137">
        <f t="shared" si="176"/>
        <v>15.640709137239718</v>
      </c>
      <c r="CY34" s="137">
        <f t="shared" si="176"/>
        <v>100</v>
      </c>
      <c r="CZ34" s="137">
        <f t="shared" si="176"/>
        <v>34.611971914890702</v>
      </c>
      <c r="DA34" s="483" t="str">
        <f>IF('1'!$A$1=1,JP35,JQ35)</f>
        <v>19 times more</v>
      </c>
      <c r="DB34" s="138">
        <f t="shared" ref="DB34:DE34" si="177">BA34/AW34*100</f>
        <v>168.13200900000001</v>
      </c>
      <c r="DC34" s="138">
        <f t="shared" si="177"/>
        <v>264.43204300000002</v>
      </c>
      <c r="DD34" s="139">
        <f t="shared" si="177"/>
        <v>100</v>
      </c>
      <c r="DE34" s="138">
        <f t="shared" si="177"/>
        <v>5.2631578947368416</v>
      </c>
      <c r="DF34" s="138">
        <f>BE34/BA34*100</f>
        <v>0</v>
      </c>
      <c r="DG34" s="138">
        <f>BF34/BB34*100</f>
        <v>239.69368908895808</v>
      </c>
      <c r="DH34" s="483" t="str">
        <f>IF('1'!$A$1=1,JP34,JQ34)</f>
        <v>12 times more</v>
      </c>
      <c r="DI34" s="483" t="str">
        <f>IF('1'!$A$1=1,JP33,JQ33)</f>
        <v>13 times more</v>
      </c>
      <c r="DJ34" s="480" t="s">
        <v>178</v>
      </c>
      <c r="DK34" s="480">
        <f>BJ34/BF34*100</f>
        <v>258.43042665090718</v>
      </c>
      <c r="DL34" s="480">
        <f>BK34/BG34*100</f>
        <v>154.8662144417091</v>
      </c>
      <c r="DM34" s="480">
        <f t="shared" si="13"/>
        <v>11.589837765349893</v>
      </c>
      <c r="DN34" s="377">
        <f t="shared" si="14"/>
        <v>80.256703647459304</v>
      </c>
      <c r="ER34" s="350" t="s">
        <v>179</v>
      </c>
      <c r="ET34" s="541"/>
      <c r="EU34" s="541"/>
      <c r="EV34" s="541"/>
      <c r="EW34" s="541"/>
      <c r="EX34" s="541"/>
      <c r="EY34" s="541"/>
      <c r="EZ34" s="541"/>
      <c r="FA34" s="541"/>
      <c r="FB34" s="541"/>
      <c r="FC34" s="541"/>
      <c r="FD34" s="541"/>
      <c r="FE34" s="541"/>
      <c r="FF34" s="541"/>
      <c r="FG34" s="541"/>
      <c r="FH34" s="541"/>
      <c r="FI34" s="541"/>
      <c r="FJ34" s="541"/>
      <c r="FK34" s="541"/>
      <c r="FL34" s="541"/>
      <c r="FM34" s="541"/>
      <c r="FN34" s="541"/>
      <c r="FO34" s="541"/>
      <c r="FP34" s="541"/>
      <c r="FQ34" s="541"/>
      <c r="FR34" s="541"/>
      <c r="FS34" s="541"/>
      <c r="FT34" s="541"/>
      <c r="FU34" s="541"/>
      <c r="FV34" s="541"/>
      <c r="FW34" s="541"/>
      <c r="FX34" s="541"/>
      <c r="FY34" s="541"/>
      <c r="FZ34" s="541"/>
      <c r="GA34" s="541"/>
      <c r="GB34" s="541"/>
      <c r="GC34" s="541"/>
      <c r="GD34" s="541"/>
      <c r="GE34" s="541"/>
      <c r="GF34" s="541"/>
      <c r="GG34" s="541"/>
      <c r="GH34" s="541"/>
      <c r="GI34" s="541"/>
      <c r="GJ34" s="541"/>
      <c r="GK34" s="541"/>
      <c r="GL34" s="541"/>
      <c r="GM34" s="541"/>
      <c r="GN34" s="541"/>
      <c r="GO34" s="541"/>
      <c r="GP34" s="541"/>
      <c r="GQ34" s="541"/>
      <c r="GR34" s="541"/>
      <c r="GS34" s="541"/>
      <c r="GT34" s="541"/>
      <c r="GU34" s="541"/>
      <c r="GV34" s="541"/>
      <c r="GW34" s="541"/>
      <c r="GX34" s="541"/>
      <c r="GY34" s="541"/>
      <c r="GZ34" s="541"/>
      <c r="HA34" s="541"/>
      <c r="HB34" s="541"/>
      <c r="HC34" s="541"/>
      <c r="HD34" s="541"/>
      <c r="HE34" s="541"/>
      <c r="HF34" s="541"/>
      <c r="HG34" s="541"/>
      <c r="HH34" s="541"/>
      <c r="HI34" s="541"/>
      <c r="HJ34" s="541"/>
      <c r="HK34" s="541"/>
      <c r="HL34" s="541"/>
      <c r="HM34" s="541"/>
      <c r="HN34" s="541"/>
      <c r="HO34" s="541"/>
      <c r="HP34" s="541"/>
      <c r="HQ34" s="541"/>
      <c r="HR34" s="541"/>
      <c r="HS34" s="541"/>
      <c r="HT34" s="541"/>
      <c r="HU34" s="541"/>
      <c r="HV34" s="541"/>
      <c r="HW34" s="541"/>
      <c r="HX34" s="541"/>
      <c r="HY34" s="541"/>
      <c r="HZ34" s="541"/>
      <c r="IA34" s="541"/>
      <c r="IB34" s="541"/>
      <c r="IC34" s="541"/>
      <c r="ID34" s="541"/>
      <c r="IE34" s="541"/>
      <c r="IF34" s="541"/>
      <c r="IG34" s="541"/>
      <c r="IH34" s="541"/>
      <c r="II34" s="541"/>
      <c r="IJ34" s="541"/>
      <c r="IK34" s="541"/>
      <c r="IL34" s="541"/>
      <c r="IM34" s="541"/>
      <c r="IN34" s="541"/>
      <c r="IO34" s="541"/>
      <c r="IP34" s="541"/>
      <c r="IQ34" s="541"/>
      <c r="IR34" s="541"/>
      <c r="IS34" s="541"/>
      <c r="IT34" s="541"/>
      <c r="IU34" s="541"/>
      <c r="IV34" s="541"/>
      <c r="IW34" s="541"/>
      <c r="IX34" s="541"/>
      <c r="IY34" s="541"/>
      <c r="IZ34" s="541"/>
      <c r="JA34" s="541"/>
      <c r="JB34" s="541"/>
      <c r="JC34" s="541"/>
      <c r="JD34" s="541"/>
      <c r="JE34" s="140"/>
      <c r="JF34" s="140"/>
      <c r="JG34" s="140"/>
      <c r="JH34" s="140"/>
      <c r="JI34" s="140"/>
      <c r="JJ34" s="140"/>
      <c r="JK34" s="140"/>
      <c r="JL34" s="115" t="s">
        <v>180</v>
      </c>
      <c r="JM34" s="350"/>
      <c r="JN34" s="140"/>
      <c r="JO34" s="140"/>
      <c r="JP34" s="115" t="s">
        <v>285</v>
      </c>
      <c r="JQ34" s="115" t="s">
        <v>286</v>
      </c>
      <c r="JS34" s="140"/>
      <c r="JT34" s="140"/>
      <c r="JU34" s="168" t="s">
        <v>153</v>
      </c>
      <c r="JW34" s="140" t="s">
        <v>156</v>
      </c>
      <c r="JX34" s="168" t="s">
        <v>157</v>
      </c>
      <c r="JZ34" s="140" t="s">
        <v>167</v>
      </c>
      <c r="KA34" s="168" t="s">
        <v>168</v>
      </c>
    </row>
    <row r="35" spans="1:292" ht="19.95" customHeight="1">
      <c r="A35" s="134">
        <v>27</v>
      </c>
      <c r="B35" s="392" t="str">
        <f>IF('1'!A1=1,D35,F35)</f>
        <v>Luxembourg</v>
      </c>
      <c r="C35" s="417"/>
      <c r="D35" s="418" t="s">
        <v>335</v>
      </c>
      <c r="E35" s="419"/>
      <c r="F35" s="603" t="s">
        <v>111</v>
      </c>
      <c r="G35" s="304">
        <v>2</v>
      </c>
      <c r="H35" s="304">
        <v>1</v>
      </c>
      <c r="I35" s="304">
        <v>1</v>
      </c>
      <c r="J35" s="304">
        <v>1</v>
      </c>
      <c r="K35" s="304">
        <v>1</v>
      </c>
      <c r="L35" s="304">
        <v>2</v>
      </c>
      <c r="M35" s="304">
        <v>1</v>
      </c>
      <c r="N35" s="304">
        <v>2</v>
      </c>
      <c r="O35" s="305">
        <v>1</v>
      </c>
      <c r="P35" s="305">
        <v>1</v>
      </c>
      <c r="Q35" s="305">
        <v>1</v>
      </c>
      <c r="R35" s="305">
        <v>1</v>
      </c>
      <c r="S35" s="304">
        <v>1</v>
      </c>
      <c r="T35" s="304">
        <v>1</v>
      </c>
      <c r="U35" s="304">
        <v>1</v>
      </c>
      <c r="V35" s="304">
        <v>2</v>
      </c>
      <c r="W35" s="304">
        <v>2</v>
      </c>
      <c r="X35" s="304">
        <v>2</v>
      </c>
      <c r="Y35" s="304">
        <v>1</v>
      </c>
      <c r="Z35" s="306">
        <v>11</v>
      </c>
      <c r="AA35" s="306">
        <v>2</v>
      </c>
      <c r="AB35" s="306">
        <v>1</v>
      </c>
      <c r="AC35" s="306">
        <v>1</v>
      </c>
      <c r="AD35" s="306">
        <v>1</v>
      </c>
      <c r="AE35" s="306">
        <v>1</v>
      </c>
      <c r="AF35" s="306">
        <v>1</v>
      </c>
      <c r="AG35" s="306">
        <v>2</v>
      </c>
      <c r="AH35" s="306">
        <v>1</v>
      </c>
      <c r="AI35" s="306">
        <v>2</v>
      </c>
      <c r="AJ35" s="306">
        <v>2</v>
      </c>
      <c r="AK35" s="306">
        <v>2</v>
      </c>
      <c r="AL35" s="306">
        <v>2</v>
      </c>
      <c r="AM35" s="306">
        <v>2</v>
      </c>
      <c r="AN35" s="306">
        <v>2</v>
      </c>
      <c r="AO35" s="306">
        <v>2</v>
      </c>
      <c r="AP35" s="306">
        <v>2</v>
      </c>
      <c r="AQ35" s="537">
        <v>2.3325819999999999</v>
      </c>
      <c r="AR35" s="306">
        <v>2.6665424200000003</v>
      </c>
      <c r="AS35" s="306">
        <v>4.2000229999999998</v>
      </c>
      <c r="AT35" s="306">
        <v>11</v>
      </c>
      <c r="AU35" s="306">
        <v>4.6143848800000002</v>
      </c>
      <c r="AV35" s="306">
        <v>1.8638218</v>
      </c>
      <c r="AW35" s="306">
        <v>6.5950038499999994</v>
      </c>
      <c r="AX35" s="306">
        <v>4.3341315500000004</v>
      </c>
      <c r="AY35" s="306">
        <v>3</v>
      </c>
      <c r="AZ35" s="306">
        <v>4</v>
      </c>
      <c r="BA35" s="306">
        <v>4.0266011500000003</v>
      </c>
      <c r="BB35" s="306">
        <v>4</v>
      </c>
      <c r="BC35" s="306">
        <v>3</v>
      </c>
      <c r="BD35" s="306">
        <v>3</v>
      </c>
      <c r="BE35" s="306">
        <v>2</v>
      </c>
      <c r="BF35" s="306">
        <v>1</v>
      </c>
      <c r="BG35" s="306">
        <v>1.48520512</v>
      </c>
      <c r="BH35" s="306">
        <v>0.72012162999999996</v>
      </c>
      <c r="BI35" s="306">
        <v>0.78829083999999994</v>
      </c>
      <c r="BJ35" s="306">
        <v>0.41896354000000002</v>
      </c>
      <c r="BK35" s="306">
        <v>0.34149281999999997</v>
      </c>
      <c r="BL35" s="306">
        <v>1.00794826</v>
      </c>
      <c r="BM35" s="314">
        <f t="shared" si="23"/>
        <v>2.2053267500000002</v>
      </c>
      <c r="BN35" s="619">
        <f t="shared" si="24"/>
        <v>1.3494410800000001</v>
      </c>
      <c r="BO35" s="306">
        <f t="shared" si="32"/>
        <v>5</v>
      </c>
      <c r="BP35" s="306">
        <f t="shared" si="33"/>
        <v>5</v>
      </c>
      <c r="BQ35" s="306">
        <f t="shared" si="34"/>
        <v>8</v>
      </c>
      <c r="BR35" s="306">
        <f t="shared" si="35"/>
        <v>8</v>
      </c>
      <c r="BS35" s="306">
        <f t="shared" ref="BS35" si="178">AQ35+AR35+AS35+AT35</f>
        <v>20.199147419999999</v>
      </c>
      <c r="BT35" s="306">
        <f t="shared" ref="BT35" si="179">AU35+AV35+AW35+AX35</f>
        <v>17.407342079999999</v>
      </c>
      <c r="BU35" s="306">
        <f t="shared" ref="BU35" si="180">AY35+AZ35+BA35+BB35</f>
        <v>15.026601150000001</v>
      </c>
      <c r="BV35" s="306">
        <f t="shared" si="36"/>
        <v>9</v>
      </c>
      <c r="BW35" s="619">
        <f t="shared" si="15"/>
        <v>3.4125811300000004</v>
      </c>
      <c r="BX35" s="139">
        <f>W35/S35*100</f>
        <v>200</v>
      </c>
      <c r="BY35" s="138">
        <f>X35/T35*100</f>
        <v>200</v>
      </c>
      <c r="BZ35" s="138">
        <f>Y35/U35*100</f>
        <v>100</v>
      </c>
      <c r="CA35" s="167" t="str">
        <f>IF('1'!A1=1,JM35,JU35)</f>
        <v>5.5 times more</v>
      </c>
      <c r="CB35" s="138">
        <f t="shared" ref="CB35:CF35" si="181">AA35/W35*100</f>
        <v>100</v>
      </c>
      <c r="CC35" s="138">
        <f t="shared" si="181"/>
        <v>50</v>
      </c>
      <c r="CD35" s="138">
        <f t="shared" si="181"/>
        <v>100</v>
      </c>
      <c r="CE35" s="138">
        <f t="shared" si="181"/>
        <v>9.0909090909090917</v>
      </c>
      <c r="CF35" s="138">
        <f t="shared" si="181"/>
        <v>50</v>
      </c>
      <c r="CG35" s="138">
        <f>AF35/AB35*100</f>
        <v>100</v>
      </c>
      <c r="CH35" s="138">
        <f t="shared" ref="CH35:CI35" si="182">AG35/AC35*100</f>
        <v>200</v>
      </c>
      <c r="CI35" s="138">
        <f t="shared" si="182"/>
        <v>100</v>
      </c>
      <c r="CJ35" s="138">
        <f t="shared" ref="CJ35" si="183">AI35/AE35*100</f>
        <v>200</v>
      </c>
      <c r="CK35" s="137">
        <f>AJ35/AF35*100</f>
        <v>200</v>
      </c>
      <c r="CL35" s="137">
        <f t="shared" ref="CL35" si="184">AK35/AG35*100</f>
        <v>100</v>
      </c>
      <c r="CM35" s="137">
        <f t="shared" ref="CM35" si="185">AL35/AH35*100</f>
        <v>200</v>
      </c>
      <c r="CN35" s="137">
        <f t="shared" ref="CN35:CT35" si="186">AM35/AI35*100</f>
        <v>100</v>
      </c>
      <c r="CO35" s="137">
        <f t="shared" si="186"/>
        <v>100</v>
      </c>
      <c r="CP35" s="137">
        <f t="shared" si="186"/>
        <v>100</v>
      </c>
      <c r="CQ35" s="137">
        <f t="shared" si="186"/>
        <v>100</v>
      </c>
      <c r="CR35" s="137">
        <f t="shared" si="186"/>
        <v>116.62909999999999</v>
      </c>
      <c r="CS35" s="137">
        <f t="shared" si="186"/>
        <v>133.32712100000001</v>
      </c>
      <c r="CT35" s="137">
        <f t="shared" si="186"/>
        <v>210.00115</v>
      </c>
      <c r="CU35" s="167" t="str">
        <f>IF('1'!$A$1=1,JZ38,KA38)</f>
        <v>5 times more</v>
      </c>
      <c r="CV35" s="137">
        <f t="shared" ref="CV35:CX35" si="187">AU35/AQ35*100</f>
        <v>197.82305102242924</v>
      </c>
      <c r="CW35" s="137">
        <f t="shared" si="187"/>
        <v>69.896574156131365</v>
      </c>
      <c r="CX35" s="137">
        <f t="shared" si="187"/>
        <v>157.02304130239287</v>
      </c>
      <c r="CY35" s="137">
        <f t="shared" ref="CY35:DA35" si="188">AX35/AT35*100</f>
        <v>39.401195909090916</v>
      </c>
      <c r="CZ35" s="137">
        <f t="shared" si="188"/>
        <v>65.014082657101639</v>
      </c>
      <c r="DA35" s="138">
        <f t="shared" si="188"/>
        <v>214.61279184522897</v>
      </c>
      <c r="DB35" s="138">
        <f>BA35/AW35*100</f>
        <v>61.055326753145124</v>
      </c>
      <c r="DC35" s="138">
        <f>BB35/AX35*100</f>
        <v>92.290692007260361</v>
      </c>
      <c r="DD35" s="139">
        <f t="shared" ref="DD35:DE35" si="189">BC35/AY35*100</f>
        <v>100</v>
      </c>
      <c r="DE35" s="138">
        <f t="shared" si="189"/>
        <v>75</v>
      </c>
      <c r="DF35" s="138">
        <f t="shared" ref="DF35:DH36" si="190">BE35/BA35*100</f>
        <v>49.669682332455494</v>
      </c>
      <c r="DG35" s="138">
        <f t="shared" si="190"/>
        <v>25</v>
      </c>
      <c r="DH35" s="480">
        <f t="shared" si="190"/>
        <v>49.506837333333337</v>
      </c>
      <c r="DI35" s="480">
        <f t="shared" ref="DI35:DJ36" si="191">BH35/BD35*100</f>
        <v>24.004054333333332</v>
      </c>
      <c r="DJ35" s="480">
        <f t="shared" si="191"/>
        <v>39.414541999999997</v>
      </c>
      <c r="DK35" s="480">
        <f t="shared" si="72"/>
        <v>41.896354000000002</v>
      </c>
      <c r="DL35" s="480">
        <f t="shared" si="12"/>
        <v>22.992973522741423</v>
      </c>
      <c r="DM35" s="480">
        <f t="shared" si="13"/>
        <v>139.9691688194396</v>
      </c>
      <c r="DN35" s="377">
        <f t="shared" si="14"/>
        <v>61.190074441349786</v>
      </c>
      <c r="ET35" s="541"/>
      <c r="EU35" s="541"/>
      <c r="EV35" s="541"/>
      <c r="EW35" s="541"/>
      <c r="EX35" s="541"/>
      <c r="EY35" s="541"/>
      <c r="EZ35" s="541"/>
      <c r="FA35" s="541"/>
      <c r="FB35" s="541"/>
      <c r="FC35" s="541"/>
      <c r="FD35" s="541"/>
      <c r="FE35" s="541"/>
      <c r="FF35" s="541"/>
      <c r="FG35" s="541"/>
      <c r="FH35" s="541"/>
      <c r="FI35" s="541"/>
      <c r="FJ35" s="541"/>
      <c r="FK35" s="541"/>
      <c r="FL35" s="541"/>
      <c r="FM35" s="541"/>
      <c r="FN35" s="541"/>
      <c r="FO35" s="541"/>
      <c r="FP35" s="541"/>
      <c r="FQ35" s="541"/>
      <c r="FR35" s="541"/>
      <c r="FS35" s="541"/>
      <c r="FT35" s="541"/>
      <c r="FU35" s="541"/>
      <c r="FV35" s="541"/>
      <c r="FW35" s="541"/>
      <c r="FX35" s="541"/>
      <c r="FY35" s="541"/>
      <c r="FZ35" s="541"/>
      <c r="GA35" s="541"/>
      <c r="GB35" s="541"/>
      <c r="GC35" s="541"/>
      <c r="GD35" s="541"/>
      <c r="GE35" s="541"/>
      <c r="GF35" s="541"/>
      <c r="GG35" s="541"/>
      <c r="GH35" s="541"/>
      <c r="GI35" s="541"/>
      <c r="GJ35" s="541"/>
      <c r="GK35" s="541"/>
      <c r="GL35" s="541"/>
      <c r="GM35" s="541"/>
      <c r="GN35" s="541"/>
      <c r="GO35" s="541"/>
      <c r="GP35" s="541"/>
      <c r="GQ35" s="541"/>
      <c r="GR35" s="541"/>
      <c r="GS35" s="541"/>
      <c r="GT35" s="541"/>
      <c r="GU35" s="541"/>
      <c r="GV35" s="541"/>
      <c r="GW35" s="541"/>
      <c r="GX35" s="541"/>
      <c r="GY35" s="541"/>
      <c r="GZ35" s="541"/>
      <c r="HA35" s="541"/>
      <c r="HB35" s="541"/>
      <c r="HC35" s="541"/>
      <c r="HD35" s="541"/>
      <c r="HE35" s="541"/>
      <c r="HF35" s="541"/>
      <c r="HG35" s="541"/>
      <c r="HH35" s="541"/>
      <c r="HI35" s="541"/>
      <c r="HJ35" s="541"/>
      <c r="HK35" s="541"/>
      <c r="HL35" s="541"/>
      <c r="HM35" s="541"/>
      <c r="HN35" s="541"/>
      <c r="HO35" s="541"/>
      <c r="HP35" s="541"/>
      <c r="HQ35" s="541"/>
      <c r="HR35" s="541"/>
      <c r="HS35" s="541"/>
      <c r="HT35" s="541"/>
      <c r="HU35" s="541"/>
      <c r="HV35" s="541"/>
      <c r="HW35" s="541"/>
      <c r="HX35" s="541"/>
      <c r="HY35" s="541"/>
      <c r="HZ35" s="541"/>
      <c r="IA35" s="541"/>
      <c r="IB35" s="541"/>
      <c r="IC35" s="541"/>
      <c r="ID35" s="541"/>
      <c r="IE35" s="541"/>
      <c r="IF35" s="541"/>
      <c r="IG35" s="541"/>
      <c r="IH35" s="541"/>
      <c r="II35" s="541"/>
      <c r="IJ35" s="541"/>
      <c r="IK35" s="541"/>
      <c r="IL35" s="541"/>
      <c r="IM35" s="541"/>
      <c r="IN35" s="541"/>
      <c r="IO35" s="541"/>
      <c r="IP35" s="541"/>
      <c r="IQ35" s="541"/>
      <c r="IR35" s="541"/>
      <c r="IS35" s="541"/>
      <c r="IT35" s="541"/>
      <c r="IU35" s="541"/>
      <c r="IV35" s="541"/>
      <c r="IW35" s="541"/>
      <c r="IX35" s="541"/>
      <c r="IY35" s="541"/>
      <c r="IZ35" s="541"/>
      <c r="JA35" s="541"/>
      <c r="JB35" s="541"/>
      <c r="JC35" s="541"/>
      <c r="JD35" s="541"/>
      <c r="JE35" s="140"/>
      <c r="JF35" s="140"/>
      <c r="JG35" s="140"/>
      <c r="JH35" s="140"/>
      <c r="JI35" s="140"/>
      <c r="JJ35" s="140"/>
      <c r="JK35" s="140"/>
      <c r="JM35" s="140" t="s">
        <v>70</v>
      </c>
      <c r="JN35" s="140"/>
      <c r="JO35" s="140"/>
      <c r="JP35" s="115" t="s">
        <v>309</v>
      </c>
      <c r="JQ35" s="115" t="s">
        <v>310</v>
      </c>
      <c r="JS35" s="140"/>
      <c r="JT35" s="140"/>
      <c r="JU35" s="168" t="s">
        <v>154</v>
      </c>
    </row>
    <row r="36" spans="1:292" ht="49.95" customHeight="1">
      <c r="A36" s="325"/>
      <c r="B36" s="353" t="str">
        <f>IF('1'!A1=1,D36,F36)</f>
        <v>Reference: United Kingdom of Great Britain and Northern Ireland</v>
      </c>
      <c r="C36" s="416"/>
      <c r="D36" s="412" t="s">
        <v>231</v>
      </c>
      <c r="E36" s="412"/>
      <c r="F36" s="412" t="s">
        <v>232</v>
      </c>
      <c r="G36" s="655">
        <v>65</v>
      </c>
      <c r="H36" s="656">
        <v>104</v>
      </c>
      <c r="I36" s="656">
        <v>83</v>
      </c>
      <c r="J36" s="656">
        <v>132</v>
      </c>
      <c r="K36" s="656">
        <v>131</v>
      </c>
      <c r="L36" s="656">
        <v>135</v>
      </c>
      <c r="M36" s="656">
        <v>83</v>
      </c>
      <c r="N36" s="656">
        <v>70</v>
      </c>
      <c r="O36" s="321">
        <v>71</v>
      </c>
      <c r="P36" s="321">
        <v>101</v>
      </c>
      <c r="Q36" s="321">
        <v>169</v>
      </c>
      <c r="R36" s="321">
        <v>124</v>
      </c>
      <c r="S36" s="656">
        <v>129</v>
      </c>
      <c r="T36" s="656">
        <v>92</v>
      </c>
      <c r="U36" s="656">
        <v>90</v>
      </c>
      <c r="V36" s="656">
        <v>164</v>
      </c>
      <c r="W36" s="656">
        <v>171</v>
      </c>
      <c r="X36" s="656">
        <v>161</v>
      </c>
      <c r="Y36" s="656">
        <v>94</v>
      </c>
      <c r="Z36" s="538">
        <v>104</v>
      </c>
      <c r="AA36" s="538">
        <v>91</v>
      </c>
      <c r="AB36" s="538">
        <v>67</v>
      </c>
      <c r="AC36" s="538">
        <v>79</v>
      </c>
      <c r="AD36" s="538">
        <v>82</v>
      </c>
      <c r="AE36" s="538">
        <v>73.525346999999996</v>
      </c>
      <c r="AF36" s="538">
        <v>74.257148000000001</v>
      </c>
      <c r="AG36" s="538">
        <v>63.213735999999997</v>
      </c>
      <c r="AH36" s="538">
        <v>72.782854749999998</v>
      </c>
      <c r="AI36" s="538">
        <v>110.775702</v>
      </c>
      <c r="AJ36" s="538">
        <v>133.41003700000002</v>
      </c>
      <c r="AK36" s="538">
        <v>75.761713489999991</v>
      </c>
      <c r="AL36" s="538">
        <v>119.93606800000001</v>
      </c>
      <c r="AM36" s="538">
        <v>137.37464000000003</v>
      </c>
      <c r="AN36" s="538">
        <v>114.74427900000001</v>
      </c>
      <c r="AO36" s="538">
        <v>129.03973000000002</v>
      </c>
      <c r="AP36" s="657">
        <v>155.34395914999999</v>
      </c>
      <c r="AQ36" s="538">
        <v>137.967872</v>
      </c>
      <c r="AR36" s="538">
        <v>172.84716146</v>
      </c>
      <c r="AS36" s="538">
        <v>118.032247</v>
      </c>
      <c r="AT36" s="538">
        <v>142.66092900000001</v>
      </c>
      <c r="AU36" s="538">
        <v>137.80998850999998</v>
      </c>
      <c r="AV36" s="538">
        <v>93.805341299999995</v>
      </c>
      <c r="AW36" s="538">
        <v>161.95756355</v>
      </c>
      <c r="AX36" s="538">
        <v>192.69776598000001</v>
      </c>
      <c r="AY36" s="538">
        <v>193.19036140999998</v>
      </c>
      <c r="AZ36" s="538">
        <v>250.98027124999999</v>
      </c>
      <c r="BA36" s="538">
        <v>259.33736269000002</v>
      </c>
      <c r="BB36" s="538">
        <v>280.18578718000003</v>
      </c>
      <c r="BC36" s="538">
        <v>144.35678487999999</v>
      </c>
      <c r="BD36" s="538">
        <v>33.278187080000002</v>
      </c>
      <c r="BE36" s="538">
        <v>58.261589239999999</v>
      </c>
      <c r="BF36" s="538">
        <v>126.73039909000001</v>
      </c>
      <c r="BG36" s="538">
        <v>83.331438079999998</v>
      </c>
      <c r="BH36" s="538">
        <v>77.692842450000001</v>
      </c>
      <c r="BI36" s="538">
        <v>90.625058590000009</v>
      </c>
      <c r="BJ36" s="538">
        <v>104.60844851</v>
      </c>
      <c r="BK36" s="538">
        <v>119.45798411999999</v>
      </c>
      <c r="BL36" s="538">
        <v>106.34679005000001</v>
      </c>
      <c r="BM36" s="554">
        <f t="shared" si="23"/>
        <v>161.02428053</v>
      </c>
      <c r="BN36" s="635">
        <f t="shared" si="24"/>
        <v>225.80477417</v>
      </c>
      <c r="BO36" s="538">
        <f t="shared" si="32"/>
        <v>319</v>
      </c>
      <c r="BP36" s="538">
        <f t="shared" si="33"/>
        <v>283.77908574999998</v>
      </c>
      <c r="BQ36" s="538">
        <f t="shared" si="34"/>
        <v>439.88352049000002</v>
      </c>
      <c r="BR36" s="538">
        <f t="shared" si="35"/>
        <v>536.50260815000001</v>
      </c>
      <c r="BS36" s="538">
        <f t="shared" ref="BS36" si="192">AQ36+AR36+AS36+AT36</f>
        <v>571.50820945999999</v>
      </c>
      <c r="BT36" s="538">
        <f t="shared" ref="BT36" si="193">AU36+AV36+AW36+AX36</f>
        <v>586.27065933999995</v>
      </c>
      <c r="BU36" s="538">
        <f t="shared" ref="BU36" si="194">AY36+AZ36+BA36+BB36</f>
        <v>983.69378253000002</v>
      </c>
      <c r="BV36" s="538">
        <f>BC36+BD36+BE36+BF36</f>
        <v>362.62696029</v>
      </c>
      <c r="BW36" s="554">
        <f t="shared" si="15"/>
        <v>356.25778763</v>
      </c>
      <c r="BX36" s="593">
        <f>W36/S36*100</f>
        <v>132.55813953488371</v>
      </c>
      <c r="BY36" s="277">
        <f t="shared" ref="BY36:CE36" si="195">X36/T36*100</f>
        <v>175</v>
      </c>
      <c r="BZ36" s="277">
        <f t="shared" si="195"/>
        <v>104.44444444444446</v>
      </c>
      <c r="CA36" s="277">
        <f t="shared" si="195"/>
        <v>63.414634146341463</v>
      </c>
      <c r="CB36" s="277">
        <f t="shared" si="195"/>
        <v>53.216374269005854</v>
      </c>
      <c r="CC36" s="277">
        <f t="shared" si="195"/>
        <v>41.614906832298139</v>
      </c>
      <c r="CD36" s="277">
        <f t="shared" si="195"/>
        <v>84.042553191489361</v>
      </c>
      <c r="CE36" s="277">
        <f t="shared" si="195"/>
        <v>78.84615384615384</v>
      </c>
      <c r="CF36" s="277">
        <f t="shared" ref="CF36:CY36" si="196">AE36/AA36*100</f>
        <v>80.797084615384605</v>
      </c>
      <c r="CG36" s="277">
        <f t="shared" si="196"/>
        <v>110.83156417910448</v>
      </c>
      <c r="CH36" s="277">
        <f t="shared" si="196"/>
        <v>80.01738734177215</v>
      </c>
      <c r="CI36" s="277">
        <f t="shared" si="196"/>
        <v>88.759578963414626</v>
      </c>
      <c r="CJ36" s="277">
        <f t="shared" si="196"/>
        <v>150.66328350684287</v>
      </c>
      <c r="CK36" s="620">
        <f t="shared" si="196"/>
        <v>179.65952180118742</v>
      </c>
      <c r="CL36" s="620">
        <f t="shared" si="196"/>
        <v>119.85008051098261</v>
      </c>
      <c r="CM36" s="620">
        <f t="shared" si="196"/>
        <v>164.78615521741403</v>
      </c>
      <c r="CN36" s="620">
        <f t="shared" si="196"/>
        <v>124.01152736545062</v>
      </c>
      <c r="CO36" s="620">
        <f t="shared" si="196"/>
        <v>86.008730362618806</v>
      </c>
      <c r="CP36" s="620">
        <f t="shared" si="196"/>
        <v>170.32314087910953</v>
      </c>
      <c r="CQ36" s="620">
        <f t="shared" si="196"/>
        <v>129.52230445807174</v>
      </c>
      <c r="CR36" s="620">
        <f t="shared" si="196"/>
        <v>100.43183516258894</v>
      </c>
      <c r="CS36" s="620">
        <f t="shared" si="196"/>
        <v>150.63684478770395</v>
      </c>
      <c r="CT36" s="620">
        <f t="shared" si="196"/>
        <v>91.469694643657405</v>
      </c>
      <c r="CU36" s="620">
        <f t="shared" si="196"/>
        <v>91.835517634932131</v>
      </c>
      <c r="CV36" s="620">
        <f t="shared" si="196"/>
        <v>99.885565032125726</v>
      </c>
      <c r="CW36" s="620">
        <f t="shared" si="196"/>
        <v>54.270686604077255</v>
      </c>
      <c r="CX36" s="620">
        <f t="shared" si="196"/>
        <v>137.21467452026056</v>
      </c>
      <c r="CY36" s="620">
        <f t="shared" si="196"/>
        <v>135.07395986465224</v>
      </c>
      <c r="CZ36" s="620">
        <f t="shared" ref="CZ36" si="197">AY36/AU36*100</f>
        <v>140.1860369475188</v>
      </c>
      <c r="DA36" s="277">
        <f>AZ36/AV36*100</f>
        <v>267.55435007409329</v>
      </c>
      <c r="DB36" s="277">
        <f>BA36/AW36*100</f>
        <v>160.12673752648584</v>
      </c>
      <c r="DC36" s="277">
        <f t="shared" si="21"/>
        <v>145.40167902573421</v>
      </c>
      <c r="DD36" s="593">
        <f>BC36/AY36*100</f>
        <v>74.722560601063066</v>
      </c>
      <c r="DE36" s="277">
        <f>BD36/AZ36*100</f>
        <v>13.259284052192211</v>
      </c>
      <c r="DF36" s="277">
        <f t="shared" si="190"/>
        <v>22.465559391703703</v>
      </c>
      <c r="DG36" s="277">
        <f t="shared" si="190"/>
        <v>45.230844992356616</v>
      </c>
      <c r="DH36" s="543">
        <f t="shared" si="190"/>
        <v>57.726028014042598</v>
      </c>
      <c r="DI36" s="543">
        <f t="shared" si="191"/>
        <v>233.46476856815605</v>
      </c>
      <c r="DJ36" s="543">
        <f t="shared" si="191"/>
        <v>155.54855226602811</v>
      </c>
      <c r="DK36" s="543">
        <f t="shared" si="72"/>
        <v>82.544085129654107</v>
      </c>
      <c r="DL36" s="543">
        <f t="shared" si="12"/>
        <v>143.35284122340207</v>
      </c>
      <c r="DM36" s="543">
        <f t="shared" si="13"/>
        <v>136.88106483996972</v>
      </c>
      <c r="DN36" s="544">
        <f t="shared" si="14"/>
        <v>140.23026429727219</v>
      </c>
      <c r="JP36" s="115" t="s">
        <v>314</v>
      </c>
      <c r="JQ36" s="115" t="s">
        <v>315</v>
      </c>
    </row>
    <row r="37" spans="1:292" ht="16.95" customHeight="1">
      <c r="A37" s="105" t="str">
        <f>IF('1'!$A$1=1,C37,E37)</f>
        <v>* According to State Statistics Service of Ukraine data.</v>
      </c>
      <c r="B37" s="148"/>
      <c r="C37" s="246" t="s">
        <v>183</v>
      </c>
      <c r="D37" s="249"/>
      <c r="E37" s="247" t="s">
        <v>191</v>
      </c>
      <c r="F37" s="248"/>
      <c r="G37" s="248"/>
      <c r="H37" s="248"/>
      <c r="I37" s="248"/>
      <c r="J37" s="248"/>
      <c r="K37" s="248"/>
      <c r="L37" s="249"/>
      <c r="M37" s="249"/>
      <c r="N37" s="148"/>
      <c r="O37" s="148"/>
      <c r="P37" s="148"/>
      <c r="Q37" s="148"/>
      <c r="R37" s="147"/>
      <c r="W37" s="151"/>
      <c r="CJ37" s="152"/>
    </row>
    <row r="38" spans="1:292" ht="13.2" customHeight="1">
      <c r="A38" s="102" t="str">
        <f>IF('1'!A1=1,C38,E38)</f>
        <v>Notes:</v>
      </c>
      <c r="B38" s="142"/>
      <c r="C38" s="143" t="s">
        <v>188</v>
      </c>
      <c r="D38" s="144"/>
      <c r="E38" s="145" t="s">
        <v>189</v>
      </c>
      <c r="F38" s="144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7"/>
      <c r="JZ38" s="140" t="s">
        <v>70</v>
      </c>
      <c r="KA38" s="168" t="s">
        <v>157</v>
      </c>
    </row>
    <row r="39" spans="1:292" s="157" customFormat="1">
      <c r="A39" s="105" t="str">
        <f>IF('1'!A1=1,C39,E39)</f>
        <v>Since 2014, data exclude the temporarily occupied by the russian federation territories of Ukraine.</v>
      </c>
      <c r="B39" s="150"/>
      <c r="C39" s="420" t="s">
        <v>311</v>
      </c>
      <c r="D39" s="421"/>
      <c r="E39" s="470" t="s">
        <v>312</v>
      </c>
      <c r="F39" s="421"/>
      <c r="G39" s="105"/>
      <c r="H39" s="105"/>
      <c r="I39" s="250"/>
      <c r="J39" s="250"/>
      <c r="K39" s="250"/>
      <c r="L39" s="250"/>
      <c r="M39" s="250"/>
      <c r="N39" s="153"/>
      <c r="O39" s="153"/>
      <c r="P39" s="153"/>
      <c r="Q39" s="153"/>
      <c r="R39" s="153"/>
      <c r="S39" s="154"/>
      <c r="T39" s="154"/>
      <c r="U39" s="154"/>
      <c r="V39" s="154"/>
      <c r="W39" s="154"/>
      <c r="X39" s="155"/>
      <c r="Y39" s="155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K39" s="158"/>
      <c r="DM39" s="488"/>
      <c r="DN39" s="488"/>
      <c r="DO39" s="488"/>
      <c r="DP39" s="488"/>
      <c r="DQ39" s="488"/>
      <c r="DR39" s="488"/>
      <c r="DS39" s="488"/>
      <c r="DT39" s="488"/>
      <c r="DU39" s="488"/>
      <c r="DV39" s="488"/>
      <c r="DW39" s="488"/>
      <c r="DX39" s="488"/>
      <c r="DY39" s="488"/>
      <c r="DZ39" s="488"/>
      <c r="EA39" s="488"/>
      <c r="EB39" s="488"/>
      <c r="EC39" s="488"/>
      <c r="ED39" s="488"/>
      <c r="EE39" s="488"/>
      <c r="EF39" s="488"/>
      <c r="EG39" s="488"/>
      <c r="EH39" s="488"/>
      <c r="EI39" s="488"/>
      <c r="EJ39" s="488"/>
      <c r="EK39" s="488"/>
      <c r="EL39" s="488"/>
      <c r="EM39" s="488"/>
      <c r="EN39" s="488"/>
      <c r="EO39" s="488"/>
      <c r="EP39" s="494"/>
      <c r="EQ39" s="494"/>
      <c r="ER39" s="494"/>
      <c r="ES39" s="542"/>
      <c r="ET39" s="542"/>
      <c r="EU39" s="542"/>
      <c r="EV39" s="542"/>
      <c r="EW39" s="542"/>
      <c r="EX39" s="542"/>
      <c r="EY39" s="542"/>
      <c r="EZ39" s="542"/>
      <c r="FA39" s="542"/>
      <c r="FB39" s="542"/>
      <c r="FC39" s="542"/>
      <c r="FD39" s="542"/>
      <c r="FE39" s="542"/>
      <c r="FF39" s="542"/>
      <c r="FG39" s="542"/>
      <c r="FH39" s="542"/>
      <c r="FI39" s="542"/>
      <c r="FJ39" s="542"/>
      <c r="FK39" s="542"/>
      <c r="FL39" s="542"/>
      <c r="FM39" s="542"/>
      <c r="FN39" s="542"/>
      <c r="FO39" s="542"/>
      <c r="FP39" s="542"/>
      <c r="FQ39" s="542"/>
      <c r="FR39" s="542"/>
      <c r="FS39" s="542"/>
      <c r="FT39" s="542"/>
      <c r="FU39" s="542"/>
      <c r="FV39" s="542"/>
      <c r="FW39" s="542"/>
      <c r="FX39" s="542"/>
      <c r="FY39" s="542"/>
      <c r="FZ39" s="542"/>
      <c r="GA39" s="542"/>
      <c r="GB39" s="542"/>
      <c r="GC39" s="542"/>
      <c r="GD39" s="542"/>
      <c r="GE39" s="542"/>
      <c r="GF39" s="542"/>
      <c r="GG39" s="542"/>
      <c r="GH39" s="542"/>
      <c r="GI39" s="542"/>
      <c r="GJ39" s="542"/>
      <c r="GK39" s="542"/>
      <c r="GL39" s="542"/>
      <c r="GM39" s="542"/>
      <c r="GN39" s="542"/>
      <c r="GO39" s="542"/>
      <c r="GP39" s="542"/>
      <c r="GQ39" s="542"/>
      <c r="GR39" s="542"/>
      <c r="GS39" s="542"/>
      <c r="GT39" s="542"/>
      <c r="GU39" s="542"/>
      <c r="GV39" s="542"/>
      <c r="GW39" s="542"/>
      <c r="GX39" s="542"/>
      <c r="GY39" s="542"/>
      <c r="GZ39" s="542"/>
      <c r="HA39" s="542"/>
      <c r="HB39" s="542"/>
      <c r="HC39" s="542"/>
      <c r="HD39" s="542"/>
      <c r="HE39" s="542"/>
      <c r="HF39" s="542"/>
      <c r="HG39" s="542"/>
      <c r="HH39" s="542"/>
      <c r="HI39" s="542"/>
      <c r="HJ39" s="542"/>
      <c r="HK39" s="542"/>
      <c r="HL39" s="542"/>
      <c r="HM39" s="542"/>
      <c r="HN39" s="542"/>
      <c r="HO39" s="542"/>
      <c r="HP39" s="542"/>
      <c r="HQ39" s="542"/>
      <c r="HR39" s="542"/>
      <c r="HS39" s="542"/>
      <c r="HT39" s="542"/>
      <c r="HU39" s="542"/>
      <c r="HV39" s="542"/>
      <c r="HW39" s="542"/>
      <c r="HX39" s="542"/>
      <c r="HY39" s="542"/>
      <c r="HZ39" s="542"/>
      <c r="IA39" s="542"/>
      <c r="IB39" s="542"/>
      <c r="IC39" s="542"/>
      <c r="ID39" s="542"/>
      <c r="IE39" s="542"/>
      <c r="IF39" s="542"/>
      <c r="IG39" s="542"/>
      <c r="IH39" s="542"/>
      <c r="II39" s="542"/>
      <c r="IJ39" s="542"/>
      <c r="IK39" s="542"/>
      <c r="IL39" s="542"/>
      <c r="IM39" s="542"/>
      <c r="IN39" s="542"/>
      <c r="IO39" s="542"/>
      <c r="IP39" s="542"/>
      <c r="IQ39" s="542"/>
      <c r="IR39" s="542"/>
      <c r="IS39" s="542"/>
      <c r="IT39" s="542"/>
      <c r="IU39" s="542"/>
      <c r="IV39" s="542"/>
      <c r="IW39" s="542"/>
      <c r="IX39" s="542"/>
      <c r="IY39" s="542"/>
      <c r="IZ39" s="542"/>
      <c r="JA39" s="542"/>
      <c r="JB39" s="542"/>
      <c r="JC39" s="542"/>
      <c r="JD39" s="542"/>
      <c r="JE39" s="398"/>
      <c r="JF39" s="398"/>
      <c r="JG39" s="398"/>
      <c r="JH39" s="398"/>
      <c r="JI39" s="398"/>
      <c r="JJ39" s="398"/>
      <c r="JK39" s="398"/>
      <c r="JL39" s="398"/>
      <c r="JM39" s="398"/>
      <c r="JN39" s="398"/>
      <c r="JO39" s="398"/>
      <c r="JP39" s="398"/>
      <c r="JQ39" s="398"/>
      <c r="JR39" s="398"/>
      <c r="JS39" s="398"/>
      <c r="JT39" s="398"/>
      <c r="JU39" s="398"/>
      <c r="JV39" s="398"/>
      <c r="JW39" s="398"/>
      <c r="JX39" s="398"/>
      <c r="JY39" s="398"/>
      <c r="JZ39" s="398"/>
      <c r="KA39" s="398"/>
      <c r="KB39" s="398"/>
      <c r="KC39" s="398"/>
      <c r="KD39" s="398"/>
      <c r="KE39" s="398"/>
      <c r="KF39" s="398"/>
    </row>
    <row r="40" spans="1:292" s="113" customFormat="1" ht="19.2" customHeight="1">
      <c r="A40" s="286" t="str">
        <f>IF('1'!$A$1=1,C40,F40)</f>
        <v xml:space="preserve"> **The Union currently counts 27 EU countries. The United Kingdom of Great Britain and Northern Ireland withdrew from the European Union on 31 January 2020.</v>
      </c>
      <c r="C40" s="423" t="s">
        <v>233</v>
      </c>
      <c r="D40" s="424"/>
      <c r="E40" s="423"/>
      <c r="F40" s="423" t="s">
        <v>252</v>
      </c>
      <c r="K40" s="265"/>
      <c r="L40" s="265"/>
      <c r="M40" s="265"/>
      <c r="N40" s="265"/>
      <c r="O40" s="265"/>
      <c r="P40" s="265"/>
      <c r="Q40" s="265"/>
      <c r="R40" s="265"/>
      <c r="S40" s="266"/>
      <c r="T40" s="266"/>
      <c r="U40" s="266"/>
      <c r="V40" s="151"/>
      <c r="W40" s="151"/>
      <c r="X40" s="151"/>
      <c r="Y40" s="151"/>
      <c r="DM40" s="266"/>
      <c r="DN40" s="266"/>
      <c r="DO40" s="266"/>
      <c r="DP40" s="266"/>
      <c r="DQ40" s="266"/>
      <c r="DR40" s="266"/>
      <c r="DS40" s="266"/>
      <c r="DT40" s="266"/>
      <c r="DU40" s="266"/>
      <c r="DV40" s="266"/>
      <c r="DW40" s="266"/>
      <c r="DX40" s="266"/>
      <c r="DY40" s="266"/>
      <c r="DZ40" s="266"/>
      <c r="EA40" s="266"/>
      <c r="EB40" s="266"/>
      <c r="EC40" s="266"/>
      <c r="ED40" s="266"/>
      <c r="EE40" s="266"/>
      <c r="EF40" s="266"/>
      <c r="EG40" s="266"/>
      <c r="EH40" s="266"/>
      <c r="EI40" s="266"/>
      <c r="EJ40" s="266"/>
      <c r="EK40" s="266"/>
      <c r="EL40" s="266"/>
      <c r="EM40" s="266"/>
      <c r="EN40" s="266"/>
      <c r="EO40" s="266"/>
      <c r="EP40" s="350"/>
      <c r="EQ40" s="350"/>
      <c r="ER40" s="350"/>
      <c r="ES40" s="265"/>
      <c r="ET40" s="265"/>
      <c r="EU40" s="265"/>
      <c r="EV40" s="265"/>
      <c r="EW40" s="265"/>
      <c r="EX40" s="265"/>
      <c r="EY40" s="265"/>
      <c r="EZ40" s="265"/>
      <c r="FA40" s="265"/>
      <c r="FB40" s="265"/>
      <c r="FC40" s="265"/>
      <c r="FD40" s="265"/>
      <c r="FE40" s="265"/>
      <c r="FF40" s="265"/>
      <c r="FG40" s="265"/>
      <c r="FH40" s="265"/>
      <c r="FI40" s="265"/>
      <c r="FJ40" s="265"/>
      <c r="FK40" s="265"/>
      <c r="FL40" s="265"/>
      <c r="FM40" s="265"/>
      <c r="FN40" s="265"/>
      <c r="FO40" s="265"/>
      <c r="FP40" s="265"/>
      <c r="FQ40" s="265"/>
      <c r="FR40" s="265"/>
      <c r="FS40" s="265"/>
      <c r="FT40" s="265"/>
      <c r="FU40" s="265"/>
      <c r="FV40" s="265"/>
      <c r="FW40" s="265"/>
      <c r="FX40" s="265"/>
      <c r="FY40" s="265"/>
      <c r="FZ40" s="265"/>
      <c r="GA40" s="265"/>
      <c r="GB40" s="265"/>
      <c r="GC40" s="265"/>
      <c r="GD40" s="265"/>
      <c r="GE40" s="265"/>
      <c r="GF40" s="265"/>
      <c r="GG40" s="265"/>
      <c r="GH40" s="265"/>
      <c r="GI40" s="265"/>
      <c r="GJ40" s="265"/>
      <c r="GK40" s="265"/>
      <c r="GL40" s="265"/>
      <c r="GM40" s="265"/>
      <c r="GN40" s="265"/>
      <c r="GO40" s="265"/>
      <c r="GP40" s="265"/>
      <c r="GQ40" s="265"/>
      <c r="GR40" s="265"/>
      <c r="GS40" s="265"/>
      <c r="GT40" s="265"/>
      <c r="GU40" s="265"/>
      <c r="GV40" s="265"/>
      <c r="GW40" s="265"/>
      <c r="GX40" s="265"/>
      <c r="GY40" s="265"/>
      <c r="GZ40" s="265"/>
      <c r="HA40" s="265"/>
      <c r="HB40" s="265"/>
      <c r="HC40" s="265"/>
      <c r="HD40" s="265"/>
      <c r="HE40" s="265"/>
      <c r="HF40" s="265"/>
      <c r="HG40" s="265"/>
      <c r="HH40" s="265"/>
      <c r="HI40" s="265"/>
      <c r="HJ40" s="265"/>
      <c r="HK40" s="265"/>
      <c r="HL40" s="265"/>
      <c r="HM40" s="265"/>
      <c r="HN40" s="265"/>
      <c r="HO40" s="265"/>
      <c r="HP40" s="265"/>
      <c r="HQ40" s="265"/>
      <c r="HR40" s="265"/>
      <c r="HS40" s="265"/>
      <c r="HT40" s="265"/>
      <c r="HU40" s="265"/>
      <c r="HV40" s="265"/>
      <c r="HW40" s="265"/>
      <c r="HX40" s="265"/>
      <c r="HY40" s="265"/>
      <c r="HZ40" s="265"/>
      <c r="IA40" s="265"/>
      <c r="IB40" s="265"/>
      <c r="IC40" s="265"/>
      <c r="ID40" s="265"/>
      <c r="IE40" s="265"/>
      <c r="IF40" s="265"/>
      <c r="IG40" s="265"/>
      <c r="IH40" s="265"/>
      <c r="II40" s="265"/>
      <c r="IJ40" s="265"/>
      <c r="IK40" s="265"/>
      <c r="IL40" s="265"/>
      <c r="IM40" s="265"/>
      <c r="IN40" s="265"/>
      <c r="IO40" s="265"/>
      <c r="IP40" s="265"/>
      <c r="IQ40" s="265"/>
      <c r="IR40" s="265"/>
      <c r="IS40" s="265"/>
      <c r="IT40" s="265"/>
      <c r="IU40" s="265"/>
      <c r="IV40" s="265"/>
      <c r="IW40" s="265"/>
      <c r="IX40" s="265"/>
      <c r="IY40" s="265"/>
      <c r="IZ40" s="265"/>
      <c r="JA40" s="265"/>
      <c r="JB40" s="265"/>
      <c r="JC40" s="265"/>
      <c r="JD40" s="265"/>
      <c r="JE40" s="115"/>
      <c r="JF40" s="115"/>
      <c r="JG40" s="115"/>
      <c r="JH40" s="115"/>
      <c r="JI40" s="115"/>
      <c r="JJ40" s="115"/>
      <c r="JK40" s="115"/>
      <c r="JL40" s="115"/>
      <c r="JM40" s="115"/>
      <c r="JN40" s="115"/>
      <c r="JO40" s="115"/>
      <c r="JP40" s="115" t="s">
        <v>357</v>
      </c>
      <c r="JQ40" s="115" t="s">
        <v>177</v>
      </c>
      <c r="JR40" s="115"/>
      <c r="JS40" s="115"/>
      <c r="JT40" s="115"/>
      <c r="JU40" s="115"/>
      <c r="JV40" s="115"/>
      <c r="JW40" s="115"/>
      <c r="JX40" s="115"/>
      <c r="JY40" s="115"/>
      <c r="JZ40" s="115"/>
      <c r="KA40" s="115"/>
      <c r="KB40" s="115"/>
      <c r="KC40" s="115"/>
      <c r="KD40" s="115"/>
      <c r="KE40" s="115"/>
      <c r="KF40" s="115"/>
    </row>
    <row r="41" spans="1:292">
      <c r="A41" s="105" t="str">
        <f>IF('1'!$A$1=1,C41,E41)</f>
        <v xml:space="preserve"> In some cases, the sum of the components may not be equal to the result due to rounding. </v>
      </c>
      <c r="C41" s="421" t="s">
        <v>251</v>
      </c>
      <c r="D41" s="421"/>
      <c r="E41" s="421" t="s">
        <v>253</v>
      </c>
      <c r="F41" s="421"/>
    </row>
    <row r="42" spans="1:292" ht="18.600000000000001" customHeight="1">
      <c r="A42" s="650" t="str">
        <f>IF('1'!$A$1=1,C42,E42)</f>
        <v>Data for 2023 were revised due to the changes in the reporting data.</v>
      </c>
      <c r="C42" s="650" t="s">
        <v>360</v>
      </c>
      <c r="E42" s="650" t="s">
        <v>361</v>
      </c>
    </row>
    <row r="45" spans="1:292">
      <c r="A45" s="409"/>
    </row>
    <row r="54" spans="11:11">
      <c r="K54" s="112"/>
    </row>
    <row r="65" spans="2:75">
      <c r="B65" s="146"/>
      <c r="C65" s="146"/>
      <c r="D65" s="146"/>
      <c r="E65" s="146"/>
      <c r="F65" s="146"/>
      <c r="G65" s="146"/>
      <c r="H65" s="146"/>
      <c r="I65" s="146"/>
      <c r="J65" s="146"/>
    </row>
    <row r="66" spans="2:75">
      <c r="G66" s="112"/>
      <c r="H66" s="112"/>
      <c r="I66" s="112"/>
      <c r="J66" s="112"/>
      <c r="K66" s="146"/>
      <c r="L66" s="146"/>
      <c r="M66" s="146"/>
      <c r="N66" s="146"/>
    </row>
    <row r="67" spans="2:75">
      <c r="K67" s="112"/>
      <c r="L67" s="112"/>
      <c r="M67" s="112"/>
      <c r="N67" s="112"/>
      <c r="O67" s="112"/>
      <c r="P67" s="112"/>
      <c r="Q67" s="112"/>
      <c r="R67" s="112"/>
      <c r="S67" s="160"/>
      <c r="T67" s="160"/>
      <c r="U67" s="160"/>
      <c r="V67" s="160"/>
      <c r="W67" s="160"/>
      <c r="X67" s="160"/>
      <c r="Y67" s="160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</row>
  </sheetData>
  <mergeCells count="30">
    <mergeCell ref="BG5:BJ5"/>
    <mergeCell ref="BC5:BF5"/>
    <mergeCell ref="CR5:CU5"/>
    <mergeCell ref="CN5:CQ5"/>
    <mergeCell ref="A5:A6"/>
    <mergeCell ref="B5:B6"/>
    <mergeCell ref="C5:C6"/>
    <mergeCell ref="D5:D6"/>
    <mergeCell ref="E5:E6"/>
    <mergeCell ref="BV5:BV6"/>
    <mergeCell ref="F5:F6"/>
    <mergeCell ref="AM5:AP5"/>
    <mergeCell ref="AQ5:AT5"/>
    <mergeCell ref="AU5:AX5"/>
    <mergeCell ref="AY5:BB5"/>
    <mergeCell ref="CJ5:CM5"/>
    <mergeCell ref="BK5:BL5"/>
    <mergeCell ref="DL5:DN5"/>
    <mergeCell ref="DH5:DK5"/>
    <mergeCell ref="BO5:BO6"/>
    <mergeCell ref="BP5:BP6"/>
    <mergeCell ref="BQ5:BQ6"/>
    <mergeCell ref="BR5:BR6"/>
    <mergeCell ref="DD5:DG5"/>
    <mergeCell ref="BW5:BW6"/>
    <mergeCell ref="CZ5:DC5"/>
    <mergeCell ref="CV5:CY5"/>
    <mergeCell ref="BS5:BS6"/>
    <mergeCell ref="BT5:BT6"/>
    <mergeCell ref="BU5:BU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74803149606299213" header="0.51181102362204722" footer="0.51181102362204722"/>
  <pageSetup paperSize="9" scale="4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to title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Dynamics of Goods Imports by EU country*</v>
      </c>
    </row>
    <row r="3" spans="1:67" ht="14.25" customHeight="1">
      <c r="A3" s="34" t="str">
        <f>IF('1'!$A$1=1,"(відповідно до КПБ6)","(according to BPM6 methodology)")</f>
        <v>(according to BPM6 methodology)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Million USD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>Index on values on a year-on-year basis in %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678" t="str">
        <f>IF('1'!A1=1,C5,E5)</f>
        <v>Rank</v>
      </c>
      <c r="B5" s="686" t="str">
        <f>IF('1'!A1=1,D5,F5)</f>
        <v>Countries</v>
      </c>
      <c r="C5" s="680" t="s">
        <v>72</v>
      </c>
      <c r="D5" s="682" t="s">
        <v>7</v>
      </c>
      <c r="E5" s="680" t="s">
        <v>80</v>
      </c>
      <c r="F5" s="682" t="s">
        <v>81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679"/>
      <c r="B6" s="687"/>
      <c r="C6" s="681"/>
      <c r="D6" s="683"/>
      <c r="E6" s="681"/>
      <c r="F6" s="683"/>
      <c r="G6" s="1" t="s">
        <v>112</v>
      </c>
      <c r="H6" s="1" t="s">
        <v>77</v>
      </c>
      <c r="I6" s="1" t="s">
        <v>113</v>
      </c>
      <c r="J6" s="1" t="s">
        <v>79</v>
      </c>
      <c r="K6" s="1" t="s">
        <v>112</v>
      </c>
      <c r="L6" s="1" t="s">
        <v>77</v>
      </c>
      <c r="M6" s="1" t="s">
        <v>113</v>
      </c>
      <c r="N6" s="1" t="s">
        <v>79</v>
      </c>
      <c r="O6" s="1" t="s">
        <v>112</v>
      </c>
      <c r="P6" s="1" t="s">
        <v>77</v>
      </c>
      <c r="Q6" s="1" t="s">
        <v>113</v>
      </c>
      <c r="R6" s="1" t="s">
        <v>79</v>
      </c>
      <c r="S6" s="1" t="s">
        <v>112</v>
      </c>
      <c r="T6" s="1" t="s">
        <v>77</v>
      </c>
      <c r="U6" s="1" t="s">
        <v>113</v>
      </c>
      <c r="V6" s="1" t="s">
        <v>79</v>
      </c>
      <c r="W6" s="1" t="s">
        <v>112</v>
      </c>
      <c r="X6" s="1" t="s">
        <v>77</v>
      </c>
      <c r="Y6" s="1" t="s">
        <v>113</v>
      </c>
      <c r="Z6" s="1" t="s">
        <v>79</v>
      </c>
      <c r="AA6" s="1" t="s">
        <v>112</v>
      </c>
      <c r="AB6" s="1" t="s">
        <v>77</v>
      </c>
      <c r="AC6" s="1" t="s">
        <v>113</v>
      </c>
      <c r="AD6" s="1" t="s">
        <v>79</v>
      </c>
      <c r="AE6" s="41" t="s">
        <v>112</v>
      </c>
      <c r="AF6" s="41" t="s">
        <v>77</v>
      </c>
      <c r="AG6" s="1" t="s">
        <v>113</v>
      </c>
      <c r="AH6" s="1" t="s">
        <v>79</v>
      </c>
      <c r="AI6" s="684" t="s">
        <v>164</v>
      </c>
      <c r="AJ6" s="685"/>
      <c r="AK6" s="7" t="s">
        <v>76</v>
      </c>
      <c r="AL6" s="7" t="s">
        <v>77</v>
      </c>
      <c r="AM6" s="7" t="s">
        <v>78</v>
      </c>
      <c r="AN6" s="7" t="s">
        <v>79</v>
      </c>
      <c r="AO6" s="7" t="s">
        <v>76</v>
      </c>
      <c r="AP6" s="7" t="s">
        <v>77</v>
      </c>
      <c r="AQ6" s="7" t="s">
        <v>78</v>
      </c>
      <c r="AR6" s="7" t="s">
        <v>79</v>
      </c>
      <c r="AS6" s="64" t="s">
        <v>76</v>
      </c>
      <c r="AT6" s="37" t="s">
        <v>77</v>
      </c>
      <c r="AU6" s="7" t="s">
        <v>78</v>
      </c>
      <c r="AV6" s="7" t="s">
        <v>79</v>
      </c>
      <c r="AW6" s="37" t="s">
        <v>164</v>
      </c>
    </row>
    <row r="7" spans="1:67">
      <c r="A7" s="72"/>
      <c r="B7" s="38" t="str">
        <f>IF('1'!A1=1,D7,F7)</f>
        <v xml:space="preserve">EU countries </v>
      </c>
      <c r="C7" s="75"/>
      <c r="D7" s="49" t="s">
        <v>8</v>
      </c>
      <c r="E7" s="75"/>
      <c r="F7" s="50" t="s">
        <v>82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Germany</v>
      </c>
      <c r="C8" s="76"/>
      <c r="D8" s="51" t="s">
        <v>25</v>
      </c>
      <c r="E8" s="76"/>
      <c r="F8" s="52" t="s">
        <v>88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Poland</v>
      </c>
      <c r="C9" s="76"/>
      <c r="D9" s="51" t="s">
        <v>26</v>
      </c>
      <c r="E9" s="76"/>
      <c r="F9" s="52" t="s">
        <v>85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France</v>
      </c>
      <c r="C10" s="76"/>
      <c r="D10" s="51" t="s">
        <v>34</v>
      </c>
      <c r="E10" s="76"/>
      <c r="F10" s="52" t="s">
        <v>93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Italy</v>
      </c>
      <c r="C11" s="76"/>
      <c r="D11" s="51" t="s">
        <v>11</v>
      </c>
      <c r="E11" s="76"/>
      <c r="F11" s="52" t="s">
        <v>84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United Kingdom</v>
      </c>
      <c r="C12" s="76"/>
      <c r="D12" s="51" t="s">
        <v>31</v>
      </c>
      <c r="E12" s="76"/>
      <c r="F12" s="52" t="s">
        <v>95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Czech Republic</v>
      </c>
      <c r="C13" s="76"/>
      <c r="D13" s="51" t="s">
        <v>36</v>
      </c>
      <c r="E13" s="76"/>
      <c r="F13" s="52" t="s">
        <v>92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Hungary</v>
      </c>
      <c r="C14" s="76"/>
      <c r="D14" s="51" t="s">
        <v>32</v>
      </c>
      <c r="E14" s="76"/>
      <c r="F14" s="52" t="s">
        <v>90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Netherlands</v>
      </c>
      <c r="C15" s="76"/>
      <c r="D15" s="51" t="s">
        <v>24</v>
      </c>
      <c r="E15" s="76"/>
      <c r="F15" s="52" t="s">
        <v>86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Spain</v>
      </c>
      <c r="C16" s="76"/>
      <c r="D16" s="51" t="s">
        <v>10</v>
      </c>
      <c r="E16" s="76"/>
      <c r="F16" s="52" t="s">
        <v>87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Austria</v>
      </c>
      <c r="C17" s="76"/>
      <c r="D17" s="51" t="s">
        <v>12</v>
      </c>
      <c r="E17" s="76"/>
      <c r="F17" s="52" t="s">
        <v>96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Lithuania</v>
      </c>
      <c r="C18" s="76"/>
      <c r="D18" s="51" t="s">
        <v>21</v>
      </c>
      <c r="E18" s="76"/>
      <c r="F18" s="52" t="s">
        <v>97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Belgium</v>
      </c>
      <c r="C19" s="76"/>
      <c r="D19" s="51" t="s">
        <v>13</v>
      </c>
      <c r="E19" s="76"/>
      <c r="F19" s="52" t="s">
        <v>99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Slovakia</v>
      </c>
      <c r="C20" s="76"/>
      <c r="D20" s="51" t="s">
        <v>29</v>
      </c>
      <c r="E20" s="76"/>
      <c r="F20" s="52" t="s">
        <v>94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Sweden</v>
      </c>
      <c r="C21" s="76"/>
      <c r="D21" s="51" t="s">
        <v>37</v>
      </c>
      <c r="E21" s="76"/>
      <c r="F21" s="52" t="s">
        <v>105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Romania</v>
      </c>
      <c r="C22" s="76"/>
      <c r="D22" s="51" t="s">
        <v>28</v>
      </c>
      <c r="E22" s="76"/>
      <c r="F22" s="52" t="s">
        <v>89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Finland</v>
      </c>
      <c r="C23" s="76"/>
      <c r="D23" s="51" t="s">
        <v>33</v>
      </c>
      <c r="E23" s="76"/>
      <c r="F23" s="52" t="s">
        <v>107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Greece</v>
      </c>
      <c r="C24" s="76"/>
      <c r="D24" s="51" t="s">
        <v>15</v>
      </c>
      <c r="E24" s="76"/>
      <c r="F24" s="52" t="s">
        <v>98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Denmark</v>
      </c>
      <c r="C25" s="76"/>
      <c r="D25" s="51" t="s">
        <v>17</v>
      </c>
      <c r="E25" s="76"/>
      <c r="F25" s="52" t="s">
        <v>103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Bulgaria</v>
      </c>
      <c r="C26" s="76"/>
      <c r="D26" s="51" t="s">
        <v>14</v>
      </c>
      <c r="E26" s="76"/>
      <c r="F26" s="52" t="s">
        <v>91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Slovenia</v>
      </c>
      <c r="C27" s="76"/>
      <c r="D27" s="51" t="s">
        <v>30</v>
      </c>
      <c r="E27" s="76"/>
      <c r="F27" s="52" t="s">
        <v>110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Latvia</v>
      </c>
      <c r="C28" s="76"/>
      <c r="D28" s="51" t="s">
        <v>20</v>
      </c>
      <c r="E28" s="76"/>
      <c r="F28" s="52" t="s">
        <v>101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Ireland</v>
      </c>
      <c r="C29" s="76"/>
      <c r="D29" s="51" t="s">
        <v>9</v>
      </c>
      <c r="E29" s="76"/>
      <c r="F29" s="52" t="s">
        <v>106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Estonia</v>
      </c>
      <c r="C30" s="76"/>
      <c r="D30" s="51" t="s">
        <v>18</v>
      </c>
      <c r="E30" s="76"/>
      <c r="F30" s="52" t="s">
        <v>102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Luxembourg</v>
      </c>
      <c r="C31" s="76"/>
      <c r="D31" s="51" t="s">
        <v>22</v>
      </c>
      <c r="E31" s="76"/>
      <c r="F31" s="52" t="s">
        <v>111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Portugal</v>
      </c>
      <c r="C32" s="76"/>
      <c r="D32" s="51" t="s">
        <v>27</v>
      </c>
      <c r="E32" s="76"/>
      <c r="F32" s="52" t="s">
        <v>100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Cyprus</v>
      </c>
      <c r="C33" s="76"/>
      <c r="D33" s="51" t="s">
        <v>19</v>
      </c>
      <c r="E33" s="76"/>
      <c r="F33" s="52" t="s">
        <v>104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Croatia</v>
      </c>
      <c r="C34" s="76"/>
      <c r="D34" s="51" t="s">
        <v>35</v>
      </c>
      <c r="E34" s="76"/>
      <c r="F34" s="52" t="s">
        <v>108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Malta</v>
      </c>
      <c r="C35" s="77"/>
      <c r="D35" s="53" t="s">
        <v>23</v>
      </c>
      <c r="E35" s="77"/>
      <c r="F35" s="78" t="s">
        <v>109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*According to State Statistics Service of Ukraine data.</v>
      </c>
      <c r="B36" s="8"/>
      <c r="C36" s="54" t="s">
        <v>67</v>
      </c>
      <c r="D36" s="55"/>
      <c r="E36" s="56" t="s">
        <v>83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Note:</v>
      </c>
      <c r="B37" s="33"/>
      <c r="C37" s="58" t="s">
        <v>160</v>
      </c>
      <c r="D37" s="59"/>
      <c r="E37" s="60" t="s">
        <v>161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 xml:space="preserve">Excluding the data on the temporarily occupied territory of the AR Crimea and the city of Sevastopol starting 2014. </v>
      </c>
      <c r="B38" s="44"/>
      <c r="C38" s="56" t="s">
        <v>162</v>
      </c>
      <c r="D38" s="57"/>
      <c r="E38" s="61" t="s">
        <v>163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B42"/>
  <sheetViews>
    <sheetView zoomScale="63" zoomScaleNormal="63" workbookViewId="0">
      <selection activeCell="L20" sqref="L20"/>
    </sheetView>
  </sheetViews>
  <sheetFormatPr defaultColWidth="8" defaultRowHeight="13.2" outlineLevelCol="2"/>
  <cols>
    <col min="1" max="1" width="7.44140625" style="105" customWidth="1"/>
    <col min="2" max="2" width="34.77734375" style="105" customWidth="1"/>
    <col min="3" max="3" width="5.109375" style="105" hidden="1" customWidth="1" outlineLevel="2"/>
    <col min="4" max="4" width="26.109375" style="105" hidden="1" customWidth="1" outlineLevel="2"/>
    <col min="5" max="5" width="8.6640625" style="105" hidden="1" customWidth="1" outlineLevel="2"/>
    <col min="6" max="6" width="23.33203125" style="105" hidden="1" customWidth="1" outlineLevel="2"/>
    <col min="7" max="7" width="6.88671875" style="105" hidden="1" customWidth="1" outlineLevel="1" collapsed="1"/>
    <col min="8" max="8" width="6.6640625" style="105" hidden="1" customWidth="1" outlineLevel="1"/>
    <col min="9" max="9" width="7.5546875" style="105" hidden="1" customWidth="1" outlineLevel="1"/>
    <col min="10" max="10" width="7" style="105" hidden="1" customWidth="1" outlineLevel="1"/>
    <col min="11" max="11" width="6.5546875" style="105" hidden="1" customWidth="1" outlineLevel="1"/>
    <col min="12" max="12" width="6.44140625" style="105" hidden="1" customWidth="1" outlineLevel="1"/>
    <col min="13" max="13" width="6.5546875" style="105" hidden="1" customWidth="1" outlineLevel="1"/>
    <col min="14" max="14" width="7.44140625" style="105" hidden="1" customWidth="1" outlineLevel="1"/>
    <col min="15" max="15" width="6.44140625" style="105" hidden="1" customWidth="1" outlineLevel="1"/>
    <col min="16" max="16" width="6.5546875" style="105" hidden="1" customWidth="1" outlineLevel="1"/>
    <col min="17" max="17" width="7.109375" style="105" hidden="1" customWidth="1" outlineLevel="1"/>
    <col min="18" max="18" width="6.44140625" style="105" hidden="1" customWidth="1" outlineLevel="1"/>
    <col min="19" max="30" width="5.6640625" style="105" hidden="1" customWidth="1" outlineLevel="1"/>
    <col min="31" max="33" width="6.109375" style="105" hidden="1" customWidth="1" outlineLevel="1"/>
    <col min="34" max="34" width="6.44140625" style="105" hidden="1" customWidth="1" outlineLevel="1"/>
    <col min="35" max="35" width="6.33203125" style="105" hidden="1" customWidth="1" outlineLevel="1"/>
    <col min="36" max="36" width="6.109375" style="105" hidden="1" customWidth="1" outlineLevel="1"/>
    <col min="37" max="42" width="6.33203125" style="105" hidden="1" customWidth="1" outlineLevel="1"/>
    <col min="43" max="43" width="8.77734375" style="105" customWidth="1" collapsed="1"/>
    <col min="44" max="61" width="8.77734375" style="105" customWidth="1"/>
    <col min="62" max="62" width="8.109375" style="105" customWidth="1"/>
    <col min="63" max="64" width="8.88671875" style="105" customWidth="1"/>
    <col min="65" max="65" width="8.33203125" style="105" customWidth="1"/>
    <col min="66" max="66" width="11.21875" style="105" customWidth="1"/>
    <col min="67" max="70" width="7.44140625" style="105" hidden="1" customWidth="1"/>
    <col min="71" max="71" width="8.109375" style="105" hidden="1" customWidth="1"/>
    <col min="72" max="75" width="7.6640625" style="105" hidden="1" customWidth="1"/>
    <col min="76" max="83" width="7.33203125" style="105" hidden="1" customWidth="1" outlineLevel="1"/>
    <col min="84" max="92" width="6.6640625" style="105" hidden="1" customWidth="1" outlineLevel="1"/>
    <col min="93" max="99" width="8" style="105" hidden="1" customWidth="1" outlineLevel="1"/>
    <col min="100" max="103" width="8.77734375" style="105" hidden="1" customWidth="1" outlineLevel="1"/>
    <col min="104" max="104" width="9.77734375" style="105" hidden="1" customWidth="1" outlineLevel="1"/>
    <col min="105" max="107" width="8.77734375" style="105" hidden="1" customWidth="1" outlineLevel="1"/>
    <col min="108" max="108" width="9.77734375" style="105" customWidth="1" collapsed="1"/>
    <col min="109" max="112" width="9.77734375" style="105" customWidth="1"/>
    <col min="113" max="114" width="8.77734375" style="105" customWidth="1"/>
    <col min="115" max="116" width="8.5546875" style="105" customWidth="1"/>
    <col min="117" max="117" width="8" style="331" customWidth="1"/>
    <col min="118" max="118" width="11" style="331" customWidth="1"/>
    <col min="119" max="121" width="8" style="331" customWidth="1"/>
    <col min="122" max="248" width="8" style="331"/>
    <col min="249" max="266" width="8" style="114"/>
    <col min="267" max="272" width="8" style="331"/>
    <col min="273" max="310" width="8" style="105"/>
    <col min="311" max="312" width="8" style="114"/>
    <col min="313" max="316" width="8" style="350"/>
    <col min="317" max="320" width="8" style="475"/>
    <col min="321" max="339" width="8" style="114"/>
    <col min="340" max="352" width="8" style="105"/>
    <col min="353" max="364" width="8" style="114"/>
    <col min="365" max="366" width="8" style="331"/>
    <col min="367" max="16384" width="8" style="105"/>
  </cols>
  <sheetData>
    <row r="1" spans="1:366">
      <c r="A1" s="101" t="str">
        <f>IF('1'!$A$1=1,"до змісту","to title")</f>
        <v>to title</v>
      </c>
      <c r="AE1" s="176"/>
      <c r="AF1" s="104"/>
      <c r="AG1" s="176"/>
      <c r="AH1" s="176"/>
      <c r="AI1" s="161"/>
      <c r="AJ1" s="161"/>
      <c r="AK1" s="251"/>
      <c r="AL1" s="102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251"/>
      <c r="AX1" s="161"/>
      <c r="AY1" s="25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98"/>
    </row>
    <row r="2" spans="1:366" s="98" customFormat="1" ht="16.2" customHeight="1">
      <c r="A2" s="98" t="str">
        <f>IF('1'!$A$1=1,"1.2 Динаміка імпорту товарів за країнами ЄС*","1.2 Dynamics of Goods Imports by EU country*")</f>
        <v>1.2 Dynamics of Goods Imports by EU country*</v>
      </c>
      <c r="AM2" s="104"/>
      <c r="AN2" s="104"/>
      <c r="AO2" s="104"/>
      <c r="AX2" s="176"/>
      <c r="DM2" s="253"/>
      <c r="DN2" s="253"/>
      <c r="DO2" s="253"/>
      <c r="DP2" s="253"/>
      <c r="DQ2" s="253"/>
      <c r="DR2" s="253"/>
      <c r="DS2" s="253"/>
      <c r="DT2" s="253"/>
      <c r="DU2" s="253"/>
      <c r="DV2" s="253"/>
      <c r="DW2" s="253"/>
      <c r="DX2" s="253"/>
      <c r="DY2" s="253"/>
      <c r="DZ2" s="253"/>
      <c r="EA2" s="253"/>
      <c r="EB2" s="253"/>
      <c r="EC2" s="253"/>
      <c r="ED2" s="253"/>
      <c r="EE2" s="253"/>
      <c r="EF2" s="253"/>
      <c r="EG2" s="253"/>
      <c r="EH2" s="253"/>
      <c r="EI2" s="253"/>
      <c r="EJ2" s="253"/>
      <c r="EK2" s="253"/>
      <c r="EL2" s="253"/>
      <c r="EM2" s="253"/>
      <c r="EN2" s="253"/>
      <c r="EO2" s="253"/>
      <c r="EP2" s="253"/>
      <c r="EQ2" s="253"/>
      <c r="ER2" s="253"/>
      <c r="ES2" s="253"/>
      <c r="ET2" s="253"/>
      <c r="EU2" s="253"/>
      <c r="EV2" s="253"/>
      <c r="EW2" s="253"/>
      <c r="EX2" s="253"/>
      <c r="EY2" s="253"/>
      <c r="EZ2" s="253"/>
      <c r="FA2" s="253"/>
      <c r="FB2" s="253"/>
      <c r="FC2" s="253"/>
      <c r="FD2" s="253"/>
      <c r="FE2" s="253"/>
      <c r="FF2" s="253"/>
      <c r="FG2" s="253"/>
      <c r="FH2" s="253"/>
      <c r="FI2" s="253"/>
      <c r="FJ2" s="253"/>
      <c r="FK2" s="253"/>
      <c r="FL2" s="253"/>
      <c r="FM2" s="253"/>
      <c r="FN2" s="253"/>
      <c r="FO2" s="253"/>
      <c r="FP2" s="253"/>
      <c r="FQ2" s="253"/>
      <c r="FR2" s="253"/>
      <c r="FS2" s="253"/>
      <c r="FT2" s="253"/>
      <c r="FU2" s="253"/>
      <c r="FV2" s="253"/>
      <c r="FW2" s="253"/>
      <c r="FX2" s="253"/>
      <c r="FY2" s="253"/>
      <c r="FZ2" s="253"/>
      <c r="GA2" s="253"/>
      <c r="GB2" s="253"/>
      <c r="GC2" s="253"/>
      <c r="GD2" s="253"/>
      <c r="GE2" s="253"/>
      <c r="GF2" s="253"/>
      <c r="GG2" s="253"/>
      <c r="GH2" s="253"/>
      <c r="GI2" s="253"/>
      <c r="GJ2" s="253"/>
      <c r="GK2" s="253"/>
      <c r="GL2" s="253"/>
      <c r="GM2" s="253"/>
      <c r="GN2" s="253"/>
      <c r="GO2" s="253"/>
      <c r="GP2" s="253"/>
      <c r="GQ2" s="253"/>
      <c r="GR2" s="253"/>
      <c r="GS2" s="253"/>
      <c r="GT2" s="253"/>
      <c r="GU2" s="253"/>
      <c r="GV2" s="253"/>
      <c r="GW2" s="253"/>
      <c r="GX2" s="253"/>
      <c r="GY2" s="253"/>
      <c r="GZ2" s="253"/>
      <c r="HA2" s="253"/>
      <c r="HB2" s="253"/>
      <c r="HC2" s="253"/>
      <c r="HD2" s="253"/>
      <c r="HE2" s="253"/>
      <c r="HF2" s="253"/>
      <c r="HG2" s="253"/>
      <c r="HH2" s="253"/>
      <c r="HI2" s="253"/>
      <c r="HJ2" s="253"/>
      <c r="HK2" s="253"/>
      <c r="HL2" s="253"/>
      <c r="HM2" s="253"/>
      <c r="HN2" s="253"/>
      <c r="HO2" s="253"/>
      <c r="HP2" s="253"/>
      <c r="HQ2" s="253"/>
      <c r="HR2" s="253"/>
      <c r="HS2" s="253"/>
      <c r="HT2" s="253"/>
      <c r="HU2" s="253"/>
      <c r="HV2" s="253"/>
      <c r="HW2" s="253"/>
      <c r="HX2" s="253"/>
      <c r="HY2" s="253"/>
      <c r="HZ2" s="253"/>
      <c r="IA2" s="253"/>
      <c r="IB2" s="253"/>
      <c r="IC2" s="253"/>
      <c r="ID2" s="253"/>
      <c r="IE2" s="253"/>
      <c r="IF2" s="253"/>
      <c r="IG2" s="253"/>
      <c r="IH2" s="253"/>
      <c r="II2" s="253"/>
      <c r="IJ2" s="253"/>
      <c r="IK2" s="253"/>
      <c r="IL2" s="253"/>
      <c r="IM2" s="253"/>
      <c r="IN2" s="253"/>
      <c r="IO2" s="166"/>
      <c r="IP2" s="166"/>
      <c r="IQ2" s="166"/>
      <c r="IR2" s="166"/>
      <c r="IS2" s="166"/>
      <c r="IT2" s="166"/>
      <c r="IU2" s="166"/>
      <c r="IV2" s="166"/>
      <c r="IW2" s="166"/>
      <c r="IX2" s="166"/>
      <c r="IY2" s="166"/>
      <c r="IZ2" s="166"/>
      <c r="JA2" s="166"/>
      <c r="JB2" s="166"/>
      <c r="JC2" s="166"/>
      <c r="JD2" s="166"/>
      <c r="JE2" s="166"/>
      <c r="JF2" s="166"/>
      <c r="JG2" s="253"/>
      <c r="JH2" s="253"/>
      <c r="JI2" s="253"/>
      <c r="JJ2" s="253"/>
      <c r="JK2" s="253"/>
      <c r="JL2" s="253"/>
      <c r="KY2" s="166"/>
      <c r="KZ2" s="166"/>
      <c r="LA2" s="492"/>
      <c r="LB2" s="492"/>
      <c r="LC2" s="492"/>
      <c r="LD2" s="492"/>
      <c r="LE2" s="476"/>
      <c r="LF2" s="476"/>
      <c r="LG2" s="476"/>
      <c r="LH2" s="476"/>
      <c r="LI2" s="166"/>
      <c r="LJ2" s="166"/>
      <c r="LK2" s="166"/>
      <c r="LL2" s="166"/>
      <c r="LM2" s="166"/>
      <c r="LN2" s="166"/>
      <c r="LO2" s="166"/>
      <c r="LP2" s="166"/>
      <c r="LQ2" s="166"/>
      <c r="LR2" s="166"/>
      <c r="LS2" s="166"/>
      <c r="LT2" s="166"/>
      <c r="LU2" s="166"/>
      <c r="LV2" s="166"/>
      <c r="LW2" s="166"/>
      <c r="LX2" s="166"/>
      <c r="LY2" s="166"/>
      <c r="LZ2" s="166"/>
      <c r="MA2" s="166"/>
      <c r="MO2" s="166"/>
      <c r="MP2" s="166"/>
      <c r="MQ2" s="166"/>
      <c r="MR2" s="166"/>
      <c r="MS2" s="166"/>
      <c r="MT2" s="166"/>
      <c r="MU2" s="166"/>
      <c r="MV2" s="166"/>
      <c r="MW2" s="166"/>
      <c r="MX2" s="166"/>
      <c r="MY2" s="166"/>
      <c r="MZ2" s="166"/>
      <c r="NA2" s="253"/>
      <c r="NB2" s="253"/>
    </row>
    <row r="3" spans="1:366" ht="18" customHeight="1">
      <c r="A3" s="107" t="str">
        <f>IF('1'!$A$1=1,"(відповідно до КПБ6)","(according to BPM6 methodology)")</f>
        <v>(according to BPM6 methodology)</v>
      </c>
      <c r="B3" s="108"/>
      <c r="C3" s="108"/>
      <c r="D3" s="108"/>
      <c r="E3" s="108"/>
      <c r="F3" s="108"/>
      <c r="G3" s="108"/>
      <c r="H3" s="108"/>
      <c r="I3" s="108"/>
      <c r="J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</row>
    <row r="4" spans="1:366" ht="16.8" customHeight="1">
      <c r="A4" s="116" t="str">
        <f>IF('1'!$A$1=1,"Млн дол. США","Million USD")</f>
        <v>Million USD</v>
      </c>
      <c r="G4" s="108"/>
      <c r="H4" s="108"/>
      <c r="I4" s="108"/>
      <c r="J4" s="108"/>
      <c r="Y4" s="108"/>
      <c r="Z4" s="108"/>
      <c r="AA4" s="177"/>
      <c r="AB4" s="17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4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CS4" s="102"/>
      <c r="CT4" s="102"/>
      <c r="CU4" s="102"/>
      <c r="CW4" s="108"/>
      <c r="CX4" s="108"/>
      <c r="CY4" s="108"/>
      <c r="CZ4" s="108"/>
      <c r="DD4" s="102" t="str">
        <f>IF('1'!$A$1=1," у % до відповідного періоду минулого року","Index on values on a year-on-year basis in %")</f>
        <v>Index on values on a year-on-year basis in %</v>
      </c>
    </row>
    <row r="5" spans="1:366" ht="19.5" customHeight="1">
      <c r="A5" s="670" t="str">
        <f>IF('1'!$A$1=1,C5,E5)</f>
        <v>Rank</v>
      </c>
      <c r="B5" s="672" t="str">
        <f>IF('1'!$A$1=1,D5,F5)</f>
        <v>Countries</v>
      </c>
      <c r="C5" s="674" t="s">
        <v>72</v>
      </c>
      <c r="D5" s="676" t="s">
        <v>173</v>
      </c>
      <c r="E5" s="674" t="s">
        <v>80</v>
      </c>
      <c r="F5" s="676" t="s">
        <v>81</v>
      </c>
      <c r="G5" s="119">
        <v>2010</v>
      </c>
      <c r="H5" s="119"/>
      <c r="I5" s="119"/>
      <c r="J5" s="120"/>
      <c r="K5" s="119">
        <v>2011</v>
      </c>
      <c r="L5" s="119"/>
      <c r="M5" s="119"/>
      <c r="N5" s="120"/>
      <c r="O5" s="119">
        <v>2012</v>
      </c>
      <c r="P5" s="119"/>
      <c r="Q5" s="119"/>
      <c r="R5" s="120"/>
      <c r="S5" s="124">
        <v>2013</v>
      </c>
      <c r="T5" s="119"/>
      <c r="U5" s="119"/>
      <c r="V5" s="120"/>
      <c r="W5" s="124">
        <v>2014</v>
      </c>
      <c r="X5" s="119"/>
      <c r="Y5" s="119"/>
      <c r="Z5" s="120"/>
      <c r="AA5" s="124">
        <v>2015</v>
      </c>
      <c r="AB5" s="119"/>
      <c r="AC5" s="119"/>
      <c r="AD5" s="119"/>
      <c r="AE5" s="124">
        <v>2016</v>
      </c>
      <c r="AF5" s="120"/>
      <c r="AG5" s="120"/>
      <c r="AH5" s="120"/>
      <c r="AI5" s="658">
        <v>2017</v>
      </c>
      <c r="AJ5" s="667"/>
      <c r="AK5" s="667"/>
      <c r="AL5" s="659"/>
      <c r="AM5" s="658">
        <v>2018</v>
      </c>
      <c r="AN5" s="667"/>
      <c r="AO5" s="667"/>
      <c r="AP5" s="659"/>
      <c r="AQ5" s="658">
        <v>2019</v>
      </c>
      <c r="AR5" s="667"/>
      <c r="AS5" s="667"/>
      <c r="AT5" s="667"/>
      <c r="AU5" s="658">
        <v>2020</v>
      </c>
      <c r="AV5" s="667"/>
      <c r="AW5" s="667"/>
      <c r="AX5" s="667"/>
      <c r="AY5" s="658">
        <v>2021</v>
      </c>
      <c r="AZ5" s="667"/>
      <c r="BA5" s="667"/>
      <c r="BB5" s="667"/>
      <c r="BC5" s="668">
        <v>2022</v>
      </c>
      <c r="BD5" s="669"/>
      <c r="BE5" s="669"/>
      <c r="BF5" s="669"/>
      <c r="BG5" s="658">
        <v>2023</v>
      </c>
      <c r="BH5" s="667"/>
      <c r="BI5" s="667"/>
      <c r="BJ5" s="659"/>
      <c r="BK5" s="658">
        <v>2024</v>
      </c>
      <c r="BL5" s="659"/>
      <c r="BM5" s="613">
        <v>2023</v>
      </c>
      <c r="BN5" s="613">
        <v>2024</v>
      </c>
      <c r="BO5" s="665" t="s">
        <v>305</v>
      </c>
      <c r="BP5" s="665" t="s">
        <v>306</v>
      </c>
      <c r="BQ5" s="665" t="s">
        <v>307</v>
      </c>
      <c r="BR5" s="665" t="s">
        <v>308</v>
      </c>
      <c r="BS5" s="665">
        <v>2019</v>
      </c>
      <c r="BT5" s="665">
        <v>2020</v>
      </c>
      <c r="BU5" s="688" t="s">
        <v>241</v>
      </c>
      <c r="BV5" s="688" t="s">
        <v>304</v>
      </c>
      <c r="BW5" s="688" t="s">
        <v>353</v>
      </c>
      <c r="BX5" s="128">
        <v>2014</v>
      </c>
      <c r="BY5" s="127"/>
      <c r="BZ5" s="127"/>
      <c r="CA5" s="127"/>
      <c r="CB5" s="128">
        <v>2015</v>
      </c>
      <c r="CC5" s="127"/>
      <c r="CD5" s="127"/>
      <c r="CE5" s="130"/>
      <c r="CF5" s="169">
        <v>2016</v>
      </c>
      <c r="CG5" s="170"/>
      <c r="CH5" s="170"/>
      <c r="CI5" s="170"/>
      <c r="CJ5" s="660">
        <v>2017</v>
      </c>
      <c r="CK5" s="661"/>
      <c r="CL5" s="661"/>
      <c r="CM5" s="661"/>
      <c r="CN5" s="690">
        <v>2018</v>
      </c>
      <c r="CO5" s="691"/>
      <c r="CP5" s="691"/>
      <c r="CQ5" s="691"/>
      <c r="CR5" s="660">
        <v>2019</v>
      </c>
      <c r="CS5" s="661"/>
      <c r="CT5" s="661"/>
      <c r="CU5" s="662"/>
      <c r="CV5" s="660">
        <v>2020</v>
      </c>
      <c r="CW5" s="661"/>
      <c r="CX5" s="661"/>
      <c r="CY5" s="662"/>
      <c r="CZ5" s="660">
        <v>2021</v>
      </c>
      <c r="DA5" s="661"/>
      <c r="DB5" s="661"/>
      <c r="DC5" s="662"/>
      <c r="DD5" s="660">
        <v>2022</v>
      </c>
      <c r="DE5" s="661"/>
      <c r="DF5" s="661"/>
      <c r="DG5" s="662"/>
      <c r="DH5" s="660">
        <v>2023</v>
      </c>
      <c r="DI5" s="661"/>
      <c r="DJ5" s="661"/>
      <c r="DK5" s="661"/>
      <c r="DL5" s="660">
        <v>2024</v>
      </c>
      <c r="DM5" s="661"/>
      <c r="DN5" s="662"/>
      <c r="DO5" s="627"/>
      <c r="DP5" s="627"/>
      <c r="DQ5" s="627"/>
    </row>
    <row r="6" spans="1:366" ht="52.2" customHeight="1">
      <c r="A6" s="671"/>
      <c r="B6" s="673"/>
      <c r="C6" s="675"/>
      <c r="D6" s="677"/>
      <c r="E6" s="675"/>
      <c r="F6" s="677"/>
      <c r="G6" s="333" t="s">
        <v>112</v>
      </c>
      <c r="H6" s="333" t="s">
        <v>77</v>
      </c>
      <c r="I6" s="333" t="s">
        <v>113</v>
      </c>
      <c r="J6" s="333" t="s">
        <v>79</v>
      </c>
      <c r="K6" s="333" t="s">
        <v>112</v>
      </c>
      <c r="L6" s="333" t="s">
        <v>77</v>
      </c>
      <c r="M6" s="333" t="s">
        <v>113</v>
      </c>
      <c r="N6" s="333" t="s">
        <v>79</v>
      </c>
      <c r="O6" s="333" t="s">
        <v>112</v>
      </c>
      <c r="P6" s="333" t="s">
        <v>77</v>
      </c>
      <c r="Q6" s="333" t="s">
        <v>113</v>
      </c>
      <c r="R6" s="279" t="s">
        <v>79</v>
      </c>
      <c r="S6" s="333" t="s">
        <v>112</v>
      </c>
      <c r="T6" s="333" t="s">
        <v>77</v>
      </c>
      <c r="U6" s="333" t="s">
        <v>113</v>
      </c>
      <c r="V6" s="333" t="s">
        <v>79</v>
      </c>
      <c r="W6" s="333" t="s">
        <v>112</v>
      </c>
      <c r="X6" s="333" t="s">
        <v>77</v>
      </c>
      <c r="Y6" s="333" t="s">
        <v>113</v>
      </c>
      <c r="Z6" s="333" t="s">
        <v>79</v>
      </c>
      <c r="AA6" s="333" t="s">
        <v>112</v>
      </c>
      <c r="AB6" s="333" t="s">
        <v>77</v>
      </c>
      <c r="AC6" s="333" t="s">
        <v>113</v>
      </c>
      <c r="AD6" s="279" t="s">
        <v>79</v>
      </c>
      <c r="AE6" s="335" t="s">
        <v>112</v>
      </c>
      <c r="AF6" s="335" t="s">
        <v>77</v>
      </c>
      <c r="AG6" s="335" t="s">
        <v>113</v>
      </c>
      <c r="AH6" s="335" t="s">
        <v>79</v>
      </c>
      <c r="AI6" s="335" t="s">
        <v>76</v>
      </c>
      <c r="AJ6" s="335" t="s">
        <v>77</v>
      </c>
      <c r="AK6" s="335" t="s">
        <v>113</v>
      </c>
      <c r="AL6" s="335" t="s">
        <v>79</v>
      </c>
      <c r="AM6" s="335" t="s">
        <v>76</v>
      </c>
      <c r="AN6" s="335" t="s">
        <v>77</v>
      </c>
      <c r="AO6" s="335" t="s">
        <v>78</v>
      </c>
      <c r="AP6" s="335" t="s">
        <v>79</v>
      </c>
      <c r="AQ6" s="335" t="s">
        <v>76</v>
      </c>
      <c r="AR6" s="335" t="s">
        <v>77</v>
      </c>
      <c r="AS6" s="335" t="s">
        <v>78</v>
      </c>
      <c r="AT6" s="278" t="s">
        <v>79</v>
      </c>
      <c r="AU6" s="345" t="s">
        <v>76</v>
      </c>
      <c r="AV6" s="345" t="s">
        <v>77</v>
      </c>
      <c r="AW6" s="345" t="s">
        <v>78</v>
      </c>
      <c r="AX6" s="345" t="s">
        <v>79</v>
      </c>
      <c r="AY6" s="363" t="s">
        <v>76</v>
      </c>
      <c r="AZ6" s="363" t="s">
        <v>77</v>
      </c>
      <c r="BA6" s="363" t="s">
        <v>78</v>
      </c>
      <c r="BB6" s="363" t="s">
        <v>79</v>
      </c>
      <c r="BC6" s="363" t="s">
        <v>76</v>
      </c>
      <c r="BD6" s="363" t="s">
        <v>77</v>
      </c>
      <c r="BE6" s="385" t="s">
        <v>78</v>
      </c>
      <c r="BF6" s="400" t="s">
        <v>79</v>
      </c>
      <c r="BG6" s="473" t="s">
        <v>76</v>
      </c>
      <c r="BH6" s="479" t="s">
        <v>77</v>
      </c>
      <c r="BI6" s="529" t="s">
        <v>78</v>
      </c>
      <c r="BJ6" s="555" t="s">
        <v>79</v>
      </c>
      <c r="BK6" s="611" t="s">
        <v>76</v>
      </c>
      <c r="BL6" s="624" t="s">
        <v>77</v>
      </c>
      <c r="BM6" s="621" t="s">
        <v>355</v>
      </c>
      <c r="BN6" s="621" t="s">
        <v>355</v>
      </c>
      <c r="BO6" s="666"/>
      <c r="BP6" s="666"/>
      <c r="BQ6" s="666"/>
      <c r="BR6" s="666"/>
      <c r="BS6" s="666"/>
      <c r="BT6" s="666"/>
      <c r="BU6" s="689"/>
      <c r="BV6" s="689"/>
      <c r="BW6" s="689"/>
      <c r="BX6" s="362" t="s">
        <v>76</v>
      </c>
      <c r="BY6" s="362" t="s">
        <v>77</v>
      </c>
      <c r="BZ6" s="362" t="s">
        <v>78</v>
      </c>
      <c r="CA6" s="362" t="s">
        <v>79</v>
      </c>
      <c r="CB6" s="362" t="s">
        <v>76</v>
      </c>
      <c r="CC6" s="362" t="s">
        <v>77</v>
      </c>
      <c r="CD6" s="362" t="s">
        <v>78</v>
      </c>
      <c r="CE6" s="362" t="s">
        <v>79</v>
      </c>
      <c r="CF6" s="362" t="s">
        <v>76</v>
      </c>
      <c r="CG6" s="132" t="s">
        <v>77</v>
      </c>
      <c r="CH6" s="362" t="s">
        <v>78</v>
      </c>
      <c r="CI6" s="132" t="s">
        <v>79</v>
      </c>
      <c r="CJ6" s="132" t="s">
        <v>76</v>
      </c>
      <c r="CK6" s="132" t="s">
        <v>77</v>
      </c>
      <c r="CL6" s="132" t="s">
        <v>78</v>
      </c>
      <c r="CM6" s="132" t="s">
        <v>79</v>
      </c>
      <c r="CN6" s="348" t="s">
        <v>76</v>
      </c>
      <c r="CO6" s="348" t="s">
        <v>77</v>
      </c>
      <c r="CP6" s="132" t="s">
        <v>78</v>
      </c>
      <c r="CQ6" s="132" t="s">
        <v>79</v>
      </c>
      <c r="CR6" s="132" t="s">
        <v>76</v>
      </c>
      <c r="CS6" s="348" t="s">
        <v>77</v>
      </c>
      <c r="CT6" s="132" t="s">
        <v>78</v>
      </c>
      <c r="CU6" s="132" t="s">
        <v>79</v>
      </c>
      <c r="CV6" s="132" t="s">
        <v>76</v>
      </c>
      <c r="CW6" s="348" t="s">
        <v>77</v>
      </c>
      <c r="CX6" s="348" t="s">
        <v>78</v>
      </c>
      <c r="CY6" s="132" t="s">
        <v>79</v>
      </c>
      <c r="CZ6" s="132" t="s">
        <v>76</v>
      </c>
      <c r="DA6" s="348" t="s">
        <v>77</v>
      </c>
      <c r="DB6" s="348" t="s">
        <v>78</v>
      </c>
      <c r="DC6" s="132" t="s">
        <v>79</v>
      </c>
      <c r="DD6" s="133" t="s">
        <v>76</v>
      </c>
      <c r="DE6" s="378" t="s">
        <v>77</v>
      </c>
      <c r="DF6" s="378" t="s">
        <v>78</v>
      </c>
      <c r="DG6" s="378" t="s">
        <v>79</v>
      </c>
      <c r="DH6" s="133" t="s">
        <v>76</v>
      </c>
      <c r="DI6" s="132" t="s">
        <v>77</v>
      </c>
      <c r="DJ6" s="132" t="s">
        <v>78</v>
      </c>
      <c r="DK6" s="132" t="s">
        <v>79</v>
      </c>
      <c r="DL6" s="132" t="s">
        <v>76</v>
      </c>
      <c r="DM6" s="132" t="s">
        <v>77</v>
      </c>
      <c r="DN6" s="485" t="str">
        <f>IF('1'!$A$1=1,IP6,IQ6)</f>
        <v>HI 2024 to HI 2023 (%)</v>
      </c>
      <c r="DO6" s="627"/>
      <c r="DP6" s="627"/>
      <c r="DQ6" s="627"/>
      <c r="IP6" s="114" t="s">
        <v>354</v>
      </c>
      <c r="IQ6" s="114" t="s">
        <v>356</v>
      </c>
    </row>
    <row r="7" spans="1:366" ht="19.95" customHeight="1">
      <c r="A7" s="284"/>
      <c r="B7" s="287" t="str">
        <f>IF('1'!$A$1=1,D7,F7)</f>
        <v>EU 28</v>
      </c>
      <c r="C7" s="276"/>
      <c r="D7" s="285" t="s">
        <v>192</v>
      </c>
      <c r="E7" s="276"/>
      <c r="F7" s="326" t="s">
        <v>206</v>
      </c>
      <c r="G7" s="342">
        <v>3278.1780242099999</v>
      </c>
      <c r="H7" s="294">
        <v>4065.7542596600006</v>
      </c>
      <c r="I7" s="294">
        <v>4902.536223430001</v>
      </c>
      <c r="J7" s="294">
        <v>5567.7936697299992</v>
      </c>
      <c r="K7" s="294">
        <v>4785.0933194400004</v>
      </c>
      <c r="L7" s="294">
        <v>5670.484788849998</v>
      </c>
      <c r="M7" s="294">
        <v>6573.1505216600008</v>
      </c>
      <c r="N7" s="294">
        <v>7023.4967273800012</v>
      </c>
      <c r="O7" s="294">
        <v>5095.5021531999992</v>
      </c>
      <c r="P7" s="294">
        <v>6512.4250148799993</v>
      </c>
      <c r="Q7" s="294">
        <v>6103.7321056599994</v>
      </c>
      <c r="R7" s="294">
        <v>6889.0031220800001</v>
      </c>
      <c r="S7" s="294">
        <v>5302.5623095999999</v>
      </c>
      <c r="T7" s="294">
        <v>6110.0931357200006</v>
      </c>
      <c r="U7" s="294">
        <v>6817.43332947</v>
      </c>
      <c r="V7" s="294">
        <v>7047.8187150099984</v>
      </c>
      <c r="W7" s="294">
        <v>4476.6761928300002</v>
      </c>
      <c r="X7" s="294">
        <v>4453.2891903199989</v>
      </c>
      <c r="Y7" s="294">
        <v>5133.1146895400007</v>
      </c>
      <c r="Z7" s="294">
        <v>5071.0928412100011</v>
      </c>
      <c r="AA7" s="294">
        <v>3544.7820552500002</v>
      </c>
      <c r="AB7" s="294">
        <v>3148.8904804100002</v>
      </c>
      <c r="AC7" s="294">
        <v>3428.9075172099992</v>
      </c>
      <c r="AD7" s="294">
        <v>3610.7148068700003</v>
      </c>
      <c r="AE7" s="294">
        <v>3457.1957382099999</v>
      </c>
      <c r="AF7" s="294">
        <v>3355.017207190001</v>
      </c>
      <c r="AG7" s="294">
        <v>3987.6980641300001</v>
      </c>
      <c r="AH7" s="294">
        <v>4617.0053325500003</v>
      </c>
      <c r="AI7" s="294">
        <v>4212.1558796000008</v>
      </c>
      <c r="AJ7" s="294">
        <v>4412.8983334500008</v>
      </c>
      <c r="AK7" s="294">
        <v>4831.8060849400008</v>
      </c>
      <c r="AL7" s="294">
        <v>5368.3528863199999</v>
      </c>
      <c r="AM7" s="294">
        <v>4675.0716033899989</v>
      </c>
      <c r="AN7" s="294">
        <v>5017.2095218800005</v>
      </c>
      <c r="AO7" s="294">
        <v>5645.9546706500005</v>
      </c>
      <c r="AP7" s="294">
        <v>5792.660649219999</v>
      </c>
      <c r="AQ7" s="342">
        <v>5340.0547996400001</v>
      </c>
      <c r="AR7" s="294">
        <v>5535.7321872200009</v>
      </c>
      <c r="AS7" s="294">
        <v>6061.6306953500016</v>
      </c>
      <c r="AT7" s="294">
        <v>6155.2509946299997</v>
      </c>
      <c r="AU7" s="294">
        <v>5587.1331060900011</v>
      </c>
      <c r="AV7" s="294">
        <v>4294.1185844199999</v>
      </c>
      <c r="AW7" s="294">
        <v>5716.5838723300003</v>
      </c>
      <c r="AX7" s="294">
        <v>6602.3553098600005</v>
      </c>
      <c r="AY7" s="294">
        <v>5898.4029061199999</v>
      </c>
      <c r="AZ7" s="294">
        <v>6516.1343059000001</v>
      </c>
      <c r="BA7" s="294">
        <v>7309.8751121000005</v>
      </c>
      <c r="BB7" s="294">
        <v>8333.5507357700008</v>
      </c>
      <c r="BC7" s="294">
        <v>5039.1256423200002</v>
      </c>
      <c r="BD7" s="294">
        <v>5783.7854072599994</v>
      </c>
      <c r="BE7" s="294">
        <v>7281.1709004500008</v>
      </c>
      <c r="BF7" s="294">
        <v>8165.1174361600006</v>
      </c>
      <c r="BG7" s="294">
        <f>BG8+BG36</f>
        <v>7975.4442836900025</v>
      </c>
      <c r="BH7" s="294">
        <f t="shared" ref="BH7:BL7" si="0">BH8+BH36</f>
        <v>7533.1416634799998</v>
      </c>
      <c r="BI7" s="294">
        <f t="shared" si="0"/>
        <v>8068.9946312000002</v>
      </c>
      <c r="BJ7" s="294">
        <f t="shared" si="0"/>
        <v>8740.0493750800015</v>
      </c>
      <c r="BK7" s="294">
        <f t="shared" si="0"/>
        <v>8078.336141759999</v>
      </c>
      <c r="BL7" s="294">
        <f t="shared" si="0"/>
        <v>8707.0827064500008</v>
      </c>
      <c r="BM7" s="294">
        <f>BG7+BH7</f>
        <v>15508.585947170002</v>
      </c>
      <c r="BN7" s="343">
        <f>BK7+BL7</f>
        <v>16785.41884821</v>
      </c>
      <c r="BO7" s="342">
        <f>AA7+AB7+AC7+AD7</f>
        <v>13733.294859739999</v>
      </c>
      <c r="BP7" s="294">
        <f>AE7+AF7+AG7+AH7</f>
        <v>15416.91634208</v>
      </c>
      <c r="BQ7" s="294">
        <f>AI7+AJ7+AK7+AL7</f>
        <v>18825.213184310003</v>
      </c>
      <c r="BR7" s="294">
        <f>AM7+AN7+AO7+AP7</f>
        <v>21130.896445139999</v>
      </c>
      <c r="BS7" s="336">
        <f>AQ7+AR7+AS7+AT7</f>
        <v>23092.668676840003</v>
      </c>
      <c r="BT7" s="336">
        <f>AU7+AV7+AW7+AX7</f>
        <v>22200.190872700005</v>
      </c>
      <c r="BU7" s="336">
        <f t="shared" ref="BU7:BU16" si="1">AY7+AZ7+BA7+BB7</f>
        <v>28057.96305989</v>
      </c>
      <c r="BV7" s="336">
        <f t="shared" ref="BV7:BV36" si="2">BC7+BD7+BE7+BF7</f>
        <v>26269.199386189997</v>
      </c>
      <c r="BW7" s="336">
        <f>BG7+BH7+BI7+BJ7</f>
        <v>32317.629953450003</v>
      </c>
      <c r="BX7" s="267">
        <f t="shared" ref="BX7:CG8" si="3">W7/S7*100</f>
        <v>84.424772995599156</v>
      </c>
      <c r="BY7" s="268">
        <f t="shared" si="3"/>
        <v>72.884145812537312</v>
      </c>
      <c r="BZ7" s="268">
        <f t="shared" si="3"/>
        <v>75.293947758181574</v>
      </c>
      <c r="CA7" s="268">
        <f t="shared" si="3"/>
        <v>71.952657215911472</v>
      </c>
      <c r="CB7" s="268">
        <f t="shared" si="3"/>
        <v>79.183347254989002</v>
      </c>
      <c r="CC7" s="268">
        <f t="shared" si="3"/>
        <v>70.709319467836565</v>
      </c>
      <c r="CD7" s="268">
        <f t="shared" si="3"/>
        <v>66.799744883886035</v>
      </c>
      <c r="CE7" s="268">
        <f t="shared" si="3"/>
        <v>71.201906964268019</v>
      </c>
      <c r="CF7" s="268">
        <f t="shared" si="3"/>
        <v>97.529148035764834</v>
      </c>
      <c r="CG7" s="268">
        <f t="shared" si="3"/>
        <v>106.54601130342145</v>
      </c>
      <c r="CH7" s="268">
        <f t="shared" ref="CH7:CQ8" si="4">AG7/AC7*100</f>
        <v>116.29646014409489</v>
      </c>
      <c r="CI7" s="268">
        <f t="shared" si="4"/>
        <v>127.86956543245567</v>
      </c>
      <c r="CJ7" s="268">
        <f t="shared" si="4"/>
        <v>121.83735601215595</v>
      </c>
      <c r="CK7" s="268">
        <f t="shared" si="4"/>
        <v>131.53131745473308</v>
      </c>
      <c r="CL7" s="268">
        <f t="shared" si="4"/>
        <v>121.16780175517528</v>
      </c>
      <c r="CM7" s="268">
        <f t="shared" si="4"/>
        <v>116.2734824773318</v>
      </c>
      <c r="CN7" s="268">
        <f t="shared" si="4"/>
        <v>110.98999507667693</v>
      </c>
      <c r="CO7" s="268">
        <f t="shared" si="4"/>
        <v>113.69420146957134</v>
      </c>
      <c r="CP7" s="268">
        <f t="shared" si="4"/>
        <v>116.84977773109679</v>
      </c>
      <c r="CQ7" s="268">
        <f t="shared" si="4"/>
        <v>107.90387241459571</v>
      </c>
      <c r="CR7" s="268">
        <f t="shared" ref="CR7:DA8" si="5">AQ7/AM7*100</f>
        <v>114.2240216335469</v>
      </c>
      <c r="CS7" s="268">
        <f t="shared" si="5"/>
        <v>110.33488163248373</v>
      </c>
      <c r="CT7" s="268">
        <f t="shared" si="5"/>
        <v>107.36236914654765</v>
      </c>
      <c r="CU7" s="268">
        <f t="shared" si="5"/>
        <v>106.25947845674033</v>
      </c>
      <c r="CV7" s="268">
        <f t="shared" si="5"/>
        <v>104.62688709611479</v>
      </c>
      <c r="CW7" s="268">
        <f t="shared" si="5"/>
        <v>77.570923577798141</v>
      </c>
      <c r="CX7" s="268">
        <f t="shared" si="5"/>
        <v>94.307689789074516</v>
      </c>
      <c r="CY7" s="268">
        <f t="shared" si="5"/>
        <v>107.26378689707481</v>
      </c>
      <c r="CZ7" s="268">
        <f t="shared" si="5"/>
        <v>105.57118998455064</v>
      </c>
      <c r="DA7" s="268">
        <f t="shared" si="5"/>
        <v>151.7455603005925</v>
      </c>
      <c r="DB7" s="268">
        <f t="shared" ref="DB7:DK8" si="6">BA7/AW7*100</f>
        <v>127.87138744665347</v>
      </c>
      <c r="DC7" s="268">
        <f t="shared" si="6"/>
        <v>126.22087640943258</v>
      </c>
      <c r="DD7" s="267">
        <f t="shared" si="6"/>
        <v>85.432035120753781</v>
      </c>
      <c r="DE7" s="268">
        <f t="shared" si="6"/>
        <v>88.760991344562996</v>
      </c>
      <c r="DF7" s="268">
        <f t="shared" si="6"/>
        <v>99.607322817287454</v>
      </c>
      <c r="DG7" s="268">
        <f t="shared" si="6"/>
        <v>97.978853132950448</v>
      </c>
      <c r="DH7" s="268">
        <f t="shared" si="6"/>
        <v>158.27039946593052</v>
      </c>
      <c r="DI7" s="268">
        <f t="shared" si="6"/>
        <v>130.24587070647797</v>
      </c>
      <c r="DJ7" s="268">
        <f t="shared" si="6"/>
        <v>110.8200142740958</v>
      </c>
      <c r="DK7" s="268">
        <f t="shared" si="6"/>
        <v>107.04131867563669</v>
      </c>
      <c r="DL7" s="268">
        <f>BK7/BG7*100</f>
        <v>101.29010816714516</v>
      </c>
      <c r="DM7" s="268">
        <f>BL7/BH7*100</f>
        <v>115.58368467516233</v>
      </c>
      <c r="DN7" s="269">
        <f>BN7/BM7*100</f>
        <v>108.23307105747442</v>
      </c>
    </row>
    <row r="8" spans="1:366" ht="19.95" customHeight="1">
      <c r="A8" s="274"/>
      <c r="B8" s="285" t="str">
        <f>IF('1'!$A$1=1,D8,F8)</f>
        <v>EU 27**</v>
      </c>
      <c r="C8" s="276"/>
      <c r="D8" s="285" t="s">
        <v>193</v>
      </c>
      <c r="E8" s="276"/>
      <c r="F8" s="326" t="s">
        <v>207</v>
      </c>
      <c r="G8" s="344">
        <f t="shared" ref="G8:AL8" si="7">G7-G36</f>
        <v>3107.1780242099999</v>
      </c>
      <c r="H8" s="341">
        <f t="shared" si="7"/>
        <v>3865.7542596600006</v>
      </c>
      <c r="I8" s="341">
        <f t="shared" si="7"/>
        <v>4708.536223430001</v>
      </c>
      <c r="J8" s="341">
        <f t="shared" si="7"/>
        <v>5334.7936697299992</v>
      </c>
      <c r="K8" s="341">
        <f t="shared" si="7"/>
        <v>4570.0933194400004</v>
      </c>
      <c r="L8" s="341">
        <f t="shared" si="7"/>
        <v>5426.484788849998</v>
      </c>
      <c r="M8" s="341">
        <f t="shared" si="7"/>
        <v>6238.1505216600008</v>
      </c>
      <c r="N8" s="341">
        <f t="shared" si="7"/>
        <v>6726.4967273800012</v>
      </c>
      <c r="O8" s="341">
        <f t="shared" si="7"/>
        <v>4857.5021531999992</v>
      </c>
      <c r="P8" s="341">
        <f t="shared" si="7"/>
        <v>6201.4250148799993</v>
      </c>
      <c r="Q8" s="341">
        <f t="shared" si="7"/>
        <v>5828.7321056599994</v>
      </c>
      <c r="R8" s="341">
        <f t="shared" si="7"/>
        <v>6593.0031220800001</v>
      </c>
      <c r="S8" s="341">
        <f t="shared" si="7"/>
        <v>5040.5623095999999</v>
      </c>
      <c r="T8" s="341">
        <f t="shared" si="7"/>
        <v>5848.0931357200006</v>
      </c>
      <c r="U8" s="341">
        <f t="shared" si="7"/>
        <v>6539.43332947</v>
      </c>
      <c r="V8" s="341">
        <f t="shared" si="7"/>
        <v>6744.8187150099984</v>
      </c>
      <c r="W8" s="341">
        <f t="shared" si="7"/>
        <v>4283.6761928300002</v>
      </c>
      <c r="X8" s="341">
        <f t="shared" si="7"/>
        <v>4285.2891903199989</v>
      </c>
      <c r="Y8" s="341">
        <f t="shared" si="7"/>
        <v>4991.1146895400007</v>
      </c>
      <c r="Z8" s="341">
        <f t="shared" si="7"/>
        <v>4904.0928412100011</v>
      </c>
      <c r="AA8" s="341">
        <f t="shared" si="7"/>
        <v>3346.7820552500002</v>
      </c>
      <c r="AB8" s="341">
        <f t="shared" si="7"/>
        <v>3020.8904804100002</v>
      </c>
      <c r="AC8" s="341">
        <f t="shared" si="7"/>
        <v>3328.9075172099992</v>
      </c>
      <c r="AD8" s="341">
        <f t="shared" si="7"/>
        <v>3491.7148068700003</v>
      </c>
      <c r="AE8" s="341">
        <f t="shared" si="7"/>
        <v>3261.1957382099999</v>
      </c>
      <c r="AF8" s="341">
        <f t="shared" si="7"/>
        <v>3240.017207190001</v>
      </c>
      <c r="AG8" s="341">
        <f t="shared" si="7"/>
        <v>3851.6980641300001</v>
      </c>
      <c r="AH8" s="341">
        <f t="shared" si="7"/>
        <v>4380.0053325500003</v>
      </c>
      <c r="AI8" s="341">
        <f t="shared" si="7"/>
        <v>4016.2290326000007</v>
      </c>
      <c r="AJ8" s="341">
        <f t="shared" si="7"/>
        <v>4230.1458024500007</v>
      </c>
      <c r="AK8" s="341">
        <f t="shared" si="7"/>
        <v>4653.2760078400006</v>
      </c>
      <c r="AL8" s="341">
        <f t="shared" si="7"/>
        <v>5154.1223153199999</v>
      </c>
      <c r="AM8" s="341">
        <f t="shared" ref="AM8:BF8" si="8">AM7-AM36</f>
        <v>4488.4206463899991</v>
      </c>
      <c r="AN8" s="341">
        <f t="shared" si="8"/>
        <v>4794.6295018800001</v>
      </c>
      <c r="AO8" s="341">
        <f t="shared" si="8"/>
        <v>5429.5136636500001</v>
      </c>
      <c r="AP8" s="341">
        <f t="shared" si="8"/>
        <v>5549.127271289999</v>
      </c>
      <c r="AQ8" s="344">
        <f t="shared" si="8"/>
        <v>5147.1383716399996</v>
      </c>
      <c r="AR8" s="341">
        <f t="shared" si="8"/>
        <v>5359.8258365300007</v>
      </c>
      <c r="AS8" s="341">
        <f t="shared" si="8"/>
        <v>5884.2670523500019</v>
      </c>
      <c r="AT8" s="341">
        <f t="shared" si="8"/>
        <v>5947.3527726299999</v>
      </c>
      <c r="AU8" s="341">
        <f t="shared" si="8"/>
        <v>5409.3657678500012</v>
      </c>
      <c r="AV8" s="341">
        <f t="shared" si="8"/>
        <v>4166.79310248</v>
      </c>
      <c r="AW8" s="341">
        <f t="shared" si="8"/>
        <v>5542.8131877100004</v>
      </c>
      <c r="AX8" s="341">
        <f t="shared" si="8"/>
        <v>6364.0710102200001</v>
      </c>
      <c r="AY8" s="341">
        <f t="shared" si="8"/>
        <v>5669.1905125399999</v>
      </c>
      <c r="AZ8" s="341">
        <f t="shared" si="8"/>
        <v>6264.7660543800002</v>
      </c>
      <c r="BA8" s="341">
        <f t="shared" si="8"/>
        <v>7052.6410554900003</v>
      </c>
      <c r="BB8" s="341">
        <f t="shared" si="8"/>
        <v>7967.6011403200009</v>
      </c>
      <c r="BC8" s="341">
        <f t="shared" si="8"/>
        <v>4819.4985879100004</v>
      </c>
      <c r="BD8" s="341">
        <f t="shared" si="8"/>
        <v>5654.1117082499995</v>
      </c>
      <c r="BE8" s="341">
        <f t="shared" si="8"/>
        <v>7115.0387078700005</v>
      </c>
      <c r="BF8" s="341">
        <f t="shared" si="8"/>
        <v>7926.9007175000006</v>
      </c>
      <c r="BG8" s="341">
        <v>7718.7773111600027</v>
      </c>
      <c r="BH8" s="341">
        <v>7254.4029800299995</v>
      </c>
      <c r="BI8" s="341">
        <v>7806.0607266300003</v>
      </c>
      <c r="BJ8" s="341">
        <v>8455.8097797000009</v>
      </c>
      <c r="BK8" s="341">
        <v>7801.7237150599994</v>
      </c>
      <c r="BL8" s="341">
        <v>8388.1140055800006</v>
      </c>
      <c r="BM8" s="341">
        <f>BG8+BH8</f>
        <v>14973.180291190001</v>
      </c>
      <c r="BN8" s="367">
        <f>BK8+BL8</f>
        <v>16189.83772064</v>
      </c>
      <c r="BO8" s="344">
        <f>AA8+AB8+AC8+AD8</f>
        <v>13188.294859739999</v>
      </c>
      <c r="BP8" s="341">
        <f>AE8+AF8+AG8+AH8</f>
        <v>14732.91634208</v>
      </c>
      <c r="BQ8" s="341">
        <f>AI8+AJ8+AK8+AL8</f>
        <v>18053.773158210002</v>
      </c>
      <c r="BR8" s="341">
        <f>AM8+AN8+AO8+AP8</f>
        <v>20261.691083209997</v>
      </c>
      <c r="BS8" s="605">
        <f>AQ8+AR8+AS8+AT8</f>
        <v>22338.58403315</v>
      </c>
      <c r="BT8" s="605">
        <f>AU8+AV8+AW8+AX8</f>
        <v>21483.043068260002</v>
      </c>
      <c r="BU8" s="605">
        <f t="shared" si="1"/>
        <v>26954.198762730004</v>
      </c>
      <c r="BV8" s="605">
        <f t="shared" si="2"/>
        <v>25515.549721530002</v>
      </c>
      <c r="BW8" s="605">
        <f>BG8+BH8+BI8+BJ8</f>
        <v>31235.050797520002</v>
      </c>
      <c r="BX8" s="513">
        <f t="shared" si="3"/>
        <v>84.984093633195002</v>
      </c>
      <c r="BY8" s="141">
        <f t="shared" si="3"/>
        <v>73.276691921090716</v>
      </c>
      <c r="BZ8" s="141">
        <f t="shared" si="3"/>
        <v>76.323351551693463</v>
      </c>
      <c r="CA8" s="141">
        <f t="shared" si="3"/>
        <v>72.709038573510881</v>
      </c>
      <c r="CB8" s="141">
        <f t="shared" si="3"/>
        <v>78.128735800615146</v>
      </c>
      <c r="CC8" s="141">
        <f t="shared" si="3"/>
        <v>70.494436810329219</v>
      </c>
      <c r="CD8" s="141">
        <f t="shared" si="3"/>
        <v>66.696674476073866</v>
      </c>
      <c r="CE8" s="141">
        <f t="shared" si="3"/>
        <v>71.200014353897899</v>
      </c>
      <c r="CF8" s="141">
        <f t="shared" si="3"/>
        <v>97.442728100392927</v>
      </c>
      <c r="CG8" s="141">
        <f t="shared" si="3"/>
        <v>107.25371304259465</v>
      </c>
      <c r="CH8" s="141">
        <f t="shared" si="4"/>
        <v>115.70456806676799</v>
      </c>
      <c r="CI8" s="141">
        <f t="shared" si="4"/>
        <v>125.43995070652034</v>
      </c>
      <c r="CJ8" s="141">
        <f t="shared" si="4"/>
        <v>123.15203854658606</v>
      </c>
      <c r="CK8" s="141">
        <f t="shared" si="4"/>
        <v>130.55936224853318</v>
      </c>
      <c r="CL8" s="141">
        <f t="shared" si="4"/>
        <v>120.81102750952665</v>
      </c>
      <c r="CM8" s="141">
        <f t="shared" si="4"/>
        <v>117.67388219866197</v>
      </c>
      <c r="CN8" s="141">
        <f t="shared" si="4"/>
        <v>111.75708880039427</v>
      </c>
      <c r="CO8" s="141">
        <f t="shared" si="4"/>
        <v>113.34430834755302</v>
      </c>
      <c r="CP8" s="141">
        <f t="shared" si="4"/>
        <v>116.68153048523592</v>
      </c>
      <c r="CQ8" s="141">
        <f t="shared" si="4"/>
        <v>107.66386460786728</v>
      </c>
      <c r="CR8" s="141">
        <f t="shared" si="5"/>
        <v>114.67593563851469</v>
      </c>
      <c r="CS8" s="141">
        <f t="shared" si="5"/>
        <v>111.7881128130627</v>
      </c>
      <c r="CT8" s="141">
        <f t="shared" si="5"/>
        <v>108.37558236098614</v>
      </c>
      <c r="CU8" s="141">
        <f t="shared" si="5"/>
        <v>107.17636273005189</v>
      </c>
      <c r="CV8" s="141">
        <f t="shared" si="5"/>
        <v>105.0946249600523</v>
      </c>
      <c r="CW8" s="141">
        <f t="shared" si="5"/>
        <v>77.741203344353806</v>
      </c>
      <c r="CX8" s="141">
        <f t="shared" si="5"/>
        <v>94.197172534791136</v>
      </c>
      <c r="CY8" s="141">
        <f t="shared" si="5"/>
        <v>107.00678526264251</v>
      </c>
      <c r="CZ8" s="141">
        <f t="shared" si="5"/>
        <v>104.80323860209712</v>
      </c>
      <c r="DA8" s="141">
        <f t="shared" si="5"/>
        <v>150.34982300060267</v>
      </c>
      <c r="DB8" s="141">
        <f t="shared" si="6"/>
        <v>127.23937857273846</v>
      </c>
      <c r="DC8" s="141">
        <f t="shared" si="6"/>
        <v>125.19660964695251</v>
      </c>
      <c r="DD8" s="139">
        <f t="shared" si="6"/>
        <v>85.012111998167669</v>
      </c>
      <c r="DE8" s="138">
        <f t="shared" si="6"/>
        <v>90.25255945985306</v>
      </c>
      <c r="DF8" s="138">
        <f t="shared" si="6"/>
        <v>100.88474164343621</v>
      </c>
      <c r="DG8" s="138">
        <f t="shared" si="6"/>
        <v>99.489175950161012</v>
      </c>
      <c r="DH8" s="138">
        <f t="shared" si="6"/>
        <v>160.15726886035441</v>
      </c>
      <c r="DI8" s="138">
        <f t="shared" si="6"/>
        <v>128.3031421088655</v>
      </c>
      <c r="DJ8" s="138">
        <f t="shared" si="6"/>
        <v>109.71213295010827</v>
      </c>
      <c r="DK8" s="138">
        <f t="shared" si="6"/>
        <v>106.67233110454306</v>
      </c>
      <c r="DL8" s="138">
        <f t="shared" ref="DL8:DL36" si="9">BK8/BG8*100</f>
        <v>101.0746054790319</v>
      </c>
      <c r="DM8" s="138">
        <f t="shared" ref="DM8:DM36" si="10">BL8/BH8*100</f>
        <v>115.62790251204535</v>
      </c>
      <c r="DN8" s="260">
        <f t="shared" ref="DN8:DN36" si="11">BN8/BM8*100</f>
        <v>108.12557790522206</v>
      </c>
    </row>
    <row r="9" spans="1:366" ht="19.95" customHeight="1">
      <c r="A9" s="389">
        <v>1</v>
      </c>
      <c r="B9" s="259" t="str">
        <f>IF('1'!$A$1=1,D9,F9)</f>
        <v>Poland</v>
      </c>
      <c r="C9" s="136"/>
      <c r="D9" s="427" t="s">
        <v>322</v>
      </c>
      <c r="E9" s="425"/>
      <c r="F9" s="514" t="s">
        <v>85</v>
      </c>
      <c r="G9" s="517">
        <v>488</v>
      </c>
      <c r="H9" s="310">
        <v>626</v>
      </c>
      <c r="I9" s="310">
        <v>750</v>
      </c>
      <c r="J9" s="310">
        <v>782</v>
      </c>
      <c r="K9" s="307">
        <v>588</v>
      </c>
      <c r="L9" s="307">
        <v>719</v>
      </c>
      <c r="M9" s="307">
        <v>853</v>
      </c>
      <c r="N9" s="307">
        <v>813</v>
      </c>
      <c r="O9" s="311">
        <v>651</v>
      </c>
      <c r="P9" s="311">
        <v>853</v>
      </c>
      <c r="Q9" s="311">
        <v>904</v>
      </c>
      <c r="R9" s="311">
        <v>955</v>
      </c>
      <c r="S9" s="312">
        <v>783</v>
      </c>
      <c r="T9" s="312">
        <v>914</v>
      </c>
      <c r="U9" s="309">
        <v>1035</v>
      </c>
      <c r="V9" s="309">
        <v>1053</v>
      </c>
      <c r="W9" s="312">
        <v>609</v>
      </c>
      <c r="X9" s="312">
        <v>667</v>
      </c>
      <c r="Y9" s="312">
        <v>738</v>
      </c>
      <c r="Z9" s="312">
        <v>700</v>
      </c>
      <c r="AA9" s="309">
        <v>427</v>
      </c>
      <c r="AB9" s="309">
        <v>496</v>
      </c>
      <c r="AC9" s="309">
        <v>545</v>
      </c>
      <c r="AD9" s="309">
        <v>552</v>
      </c>
      <c r="AE9" s="307">
        <v>466</v>
      </c>
      <c r="AF9" s="307">
        <v>555</v>
      </c>
      <c r="AG9" s="307">
        <v>613</v>
      </c>
      <c r="AH9" s="307">
        <v>716</v>
      </c>
      <c r="AI9" s="307">
        <v>618.82230900000002</v>
      </c>
      <c r="AJ9" s="307">
        <v>742.26014399999997</v>
      </c>
      <c r="AK9" s="307">
        <v>744.22979348000001</v>
      </c>
      <c r="AL9" s="307">
        <v>903.87804600000004</v>
      </c>
      <c r="AM9" s="307">
        <v>711.189797</v>
      </c>
      <c r="AN9" s="307">
        <v>752.18230200000005</v>
      </c>
      <c r="AO9" s="307">
        <v>862.08641900000009</v>
      </c>
      <c r="AP9" s="307">
        <v>865.78506198999992</v>
      </c>
      <c r="AQ9" s="313">
        <v>851.57684699999993</v>
      </c>
      <c r="AR9" s="307">
        <v>835.82888376000005</v>
      </c>
      <c r="AS9" s="307">
        <v>1031.9327490000001</v>
      </c>
      <c r="AT9" s="307">
        <v>1005.625449</v>
      </c>
      <c r="AU9" s="307">
        <v>907.08233758999995</v>
      </c>
      <c r="AV9" s="307">
        <v>746.98572704000003</v>
      </c>
      <c r="AW9" s="307">
        <v>1046.02042594</v>
      </c>
      <c r="AX9" s="307">
        <v>1114.5573794100001</v>
      </c>
      <c r="AY9" s="307">
        <v>965.60071582</v>
      </c>
      <c r="AZ9" s="307">
        <v>1104.5800691499999</v>
      </c>
      <c r="BA9" s="307">
        <v>1205.6545686899999</v>
      </c>
      <c r="BB9" s="307">
        <v>1346.32993093</v>
      </c>
      <c r="BC9" s="307">
        <v>833.79065837999997</v>
      </c>
      <c r="BD9" s="307">
        <v>1160.9110172400001</v>
      </c>
      <c r="BE9" s="307">
        <v>1503.5991159599998</v>
      </c>
      <c r="BF9" s="307">
        <v>1731.7577870599998</v>
      </c>
      <c r="BG9" s="307">
        <v>1499.6418846899999</v>
      </c>
      <c r="BH9" s="307">
        <v>1614.6518364599999</v>
      </c>
      <c r="BI9" s="307">
        <v>1617.3228195499998</v>
      </c>
      <c r="BJ9" s="307">
        <v>1615.62435336</v>
      </c>
      <c r="BK9" s="307">
        <v>1594.01636934</v>
      </c>
      <c r="BL9" s="307">
        <v>1673.5748695200002</v>
      </c>
      <c r="BM9" s="307">
        <f>BG9+BH9</f>
        <v>3114.2937211499998</v>
      </c>
      <c r="BN9" s="393">
        <f>BK9+BL9</f>
        <v>3267.59123886</v>
      </c>
      <c r="BO9" s="307">
        <f>AA9+AB9+AC9+AD9</f>
        <v>2020</v>
      </c>
      <c r="BP9" s="307">
        <f>AE9+AF9+AG9+AH9</f>
        <v>2350</v>
      </c>
      <c r="BQ9" s="307">
        <f>AI9+AJ9+AK9+AL9</f>
        <v>3009.1902924799997</v>
      </c>
      <c r="BR9" s="307">
        <f>AM9+AN9+AO9+AP9</f>
        <v>3191.2435799900004</v>
      </c>
      <c r="BS9" s="307">
        <f>AQ9+AR9+AS9+AT9</f>
        <v>3724.9639287600003</v>
      </c>
      <c r="BT9" s="307">
        <f t="shared" ref="BT9" si="12">AU9+AV9+AW9+AX9</f>
        <v>3814.64586998</v>
      </c>
      <c r="BU9" s="307">
        <f t="shared" si="1"/>
        <v>4622.1652845899998</v>
      </c>
      <c r="BV9" s="307">
        <f t="shared" si="2"/>
        <v>5230.0585786399997</v>
      </c>
      <c r="BW9" s="307">
        <f>BG9+BH9+BI9+BJ9</f>
        <v>6347.2408940599998</v>
      </c>
      <c r="BX9" s="139">
        <f t="shared" ref="BX9:CJ9" si="13">W9/S9*100</f>
        <v>77.777777777777786</v>
      </c>
      <c r="BY9" s="138">
        <f t="shared" si="13"/>
        <v>72.97592997811816</v>
      </c>
      <c r="BZ9" s="138">
        <f t="shared" si="13"/>
        <v>71.304347826086953</v>
      </c>
      <c r="CA9" s="138">
        <f t="shared" si="13"/>
        <v>66.476733143399812</v>
      </c>
      <c r="CB9" s="138">
        <f t="shared" si="13"/>
        <v>70.114942528735639</v>
      </c>
      <c r="CC9" s="138">
        <f t="shared" si="13"/>
        <v>74.362818590704649</v>
      </c>
      <c r="CD9" s="138">
        <f t="shared" si="13"/>
        <v>73.848238482384815</v>
      </c>
      <c r="CE9" s="138">
        <f t="shared" si="13"/>
        <v>78.857142857142861</v>
      </c>
      <c r="CF9" s="138">
        <f t="shared" si="13"/>
        <v>109.13348946135832</v>
      </c>
      <c r="CG9" s="138">
        <f t="shared" si="13"/>
        <v>111.89516129032258</v>
      </c>
      <c r="CH9" s="138">
        <f t="shared" si="13"/>
        <v>112.47706422018349</v>
      </c>
      <c r="CI9" s="138">
        <f t="shared" si="13"/>
        <v>129.71014492753622</v>
      </c>
      <c r="CJ9" s="138">
        <f t="shared" si="13"/>
        <v>132.79448690987127</v>
      </c>
      <c r="CK9" s="138">
        <f t="shared" ref="CK9" si="14">AJ9/AF9*100</f>
        <v>133.7405664864865</v>
      </c>
      <c r="CL9" s="138">
        <f t="shared" ref="CL9" si="15">AK9/AG9*100</f>
        <v>121.40779665252855</v>
      </c>
      <c r="CM9" s="138">
        <f t="shared" ref="CM9" si="16">AL9/AH9*100</f>
        <v>126.23995055865922</v>
      </c>
      <c r="CN9" s="138">
        <f t="shared" ref="CN9" si="17">AM9/AI9*100</f>
        <v>114.92633453200214</v>
      </c>
      <c r="CO9" s="138">
        <f t="shared" ref="CO9" si="18">AN9/AJ9*100</f>
        <v>101.33674939712243</v>
      </c>
      <c r="CP9" s="138">
        <f t="shared" ref="CP9" si="19">AO9/AK9*100</f>
        <v>115.8360531320448</v>
      </c>
      <c r="CQ9" s="138">
        <f t="shared" ref="CQ9" si="20">AP9/AL9*100</f>
        <v>95.785605792885903</v>
      </c>
      <c r="CR9" s="138">
        <f t="shared" ref="CR9" si="21">AQ9/AM9*100</f>
        <v>119.73974466340663</v>
      </c>
      <c r="CS9" s="138">
        <f t="shared" ref="CS9" si="22">AR9/AN9*100</f>
        <v>111.12051979122477</v>
      </c>
      <c r="CT9" s="138">
        <f t="shared" ref="CT9" si="23">AS9/AO9*100</f>
        <v>119.70177539706724</v>
      </c>
      <c r="CU9" s="138">
        <f t="shared" ref="CU9" si="24">AT9/AP9*100</f>
        <v>116.15185952603272</v>
      </c>
      <c r="CV9" s="138">
        <f t="shared" ref="CV9" si="25">AU9/AQ9*100</f>
        <v>106.51796614545582</v>
      </c>
      <c r="CW9" s="138">
        <f t="shared" ref="CW9" si="26">AV9/AR9*100</f>
        <v>89.37065248088382</v>
      </c>
      <c r="CX9" s="138">
        <f t="shared" ref="CX9" si="27">AW9/AS9*100</f>
        <v>101.36517393731827</v>
      </c>
      <c r="CY9" s="138">
        <f t="shared" ref="CY9:DI9" si="28">AX9/AT9*100</f>
        <v>110.83225673319252</v>
      </c>
      <c r="CZ9" s="138">
        <f t="shared" si="28"/>
        <v>106.45127523764555</v>
      </c>
      <c r="DA9" s="138">
        <f t="shared" si="28"/>
        <v>147.8716432142553</v>
      </c>
      <c r="DB9" s="138">
        <f t="shared" si="28"/>
        <v>115.26109230673443</v>
      </c>
      <c r="DC9" s="138">
        <f t="shared" si="28"/>
        <v>120.79503090659098</v>
      </c>
      <c r="DD9" s="267">
        <f t="shared" si="28"/>
        <v>86.349424220541792</v>
      </c>
      <c r="DE9" s="268">
        <f t="shared" si="28"/>
        <v>105.09976140827419</v>
      </c>
      <c r="DF9" s="268">
        <f t="shared" si="28"/>
        <v>124.71226460774172</v>
      </c>
      <c r="DG9" s="268">
        <f t="shared" si="28"/>
        <v>128.62803888373475</v>
      </c>
      <c r="DH9" s="268">
        <f t="shared" si="28"/>
        <v>179.85832170435978</v>
      </c>
      <c r="DI9" s="268">
        <f t="shared" si="28"/>
        <v>139.08489216501215</v>
      </c>
      <c r="DJ9" s="268">
        <f t="shared" ref="DJ9:DJ35" si="29">BI9/BE9*100</f>
        <v>107.56343245901625</v>
      </c>
      <c r="DK9" s="268">
        <f>BJ9/BF9*100</f>
        <v>93.293898571280039</v>
      </c>
      <c r="DL9" s="268">
        <f t="shared" si="9"/>
        <v>106.29313475526918</v>
      </c>
      <c r="DM9" s="268">
        <f t="shared" si="10"/>
        <v>103.64927173335303</v>
      </c>
      <c r="DN9" s="269">
        <f t="shared" si="11"/>
        <v>104.92238470215305</v>
      </c>
    </row>
    <row r="10" spans="1:366" ht="19.95" customHeight="1">
      <c r="A10" s="390">
        <v>2</v>
      </c>
      <c r="B10" s="135" t="str">
        <f>IF('1'!$A$1=1,D10,F10)</f>
        <v>Germany</v>
      </c>
      <c r="C10" s="136"/>
      <c r="D10" s="428" t="s">
        <v>323</v>
      </c>
      <c r="E10" s="415"/>
      <c r="F10" s="515" t="s">
        <v>88</v>
      </c>
      <c r="G10" s="518">
        <v>720</v>
      </c>
      <c r="H10" s="305">
        <v>948</v>
      </c>
      <c r="I10" s="305">
        <v>1212</v>
      </c>
      <c r="J10" s="305">
        <v>1345</v>
      </c>
      <c r="K10" s="307">
        <v>1320</v>
      </c>
      <c r="L10" s="307">
        <v>1452</v>
      </c>
      <c r="M10" s="307">
        <v>1652</v>
      </c>
      <c r="N10" s="307">
        <v>1965</v>
      </c>
      <c r="O10" s="308">
        <v>1351</v>
      </c>
      <c r="P10" s="308">
        <v>1709</v>
      </c>
      <c r="Q10" s="308">
        <v>1539</v>
      </c>
      <c r="R10" s="308">
        <v>1746</v>
      </c>
      <c r="S10" s="309">
        <v>1326</v>
      </c>
      <c r="T10" s="309">
        <v>1636</v>
      </c>
      <c r="U10" s="309">
        <v>1713</v>
      </c>
      <c r="V10" s="309">
        <v>1578</v>
      </c>
      <c r="W10" s="309">
        <v>995</v>
      </c>
      <c r="X10" s="309">
        <v>1069</v>
      </c>
      <c r="Y10" s="309">
        <v>1484</v>
      </c>
      <c r="Z10" s="309">
        <v>1330</v>
      </c>
      <c r="AA10" s="309">
        <v>978</v>
      </c>
      <c r="AB10" s="309">
        <v>811</v>
      </c>
      <c r="AC10" s="309">
        <v>947</v>
      </c>
      <c r="AD10" s="309">
        <v>842</v>
      </c>
      <c r="AE10" s="307">
        <v>864</v>
      </c>
      <c r="AF10" s="307">
        <v>835</v>
      </c>
      <c r="AG10" s="307">
        <v>1040</v>
      </c>
      <c r="AH10" s="307">
        <v>1172</v>
      </c>
      <c r="AI10" s="307">
        <v>1182.035533</v>
      </c>
      <c r="AJ10" s="307">
        <v>1211.9032480000001</v>
      </c>
      <c r="AK10" s="307">
        <v>1331.3821969300002</v>
      </c>
      <c r="AL10" s="307">
        <v>1268.8780729999999</v>
      </c>
      <c r="AM10" s="307">
        <v>1243.461736</v>
      </c>
      <c r="AN10" s="307">
        <v>1363.030493</v>
      </c>
      <c r="AO10" s="307">
        <v>1594.4772689999998</v>
      </c>
      <c r="AP10" s="307">
        <v>1312.9701877699999</v>
      </c>
      <c r="AQ10" s="313">
        <v>1265.1109879999999</v>
      </c>
      <c r="AR10" s="307">
        <v>1494.5080768599998</v>
      </c>
      <c r="AS10" s="307">
        <v>1467.2588009999999</v>
      </c>
      <c r="AT10" s="307">
        <v>1349.3800309999999</v>
      </c>
      <c r="AU10" s="307">
        <v>1371.9586967300002</v>
      </c>
      <c r="AV10" s="307">
        <v>946.79296602000011</v>
      </c>
      <c r="AW10" s="307">
        <v>1296.3249086799999</v>
      </c>
      <c r="AX10" s="307">
        <v>1340.83630369</v>
      </c>
      <c r="AY10" s="307">
        <v>1152.93077305</v>
      </c>
      <c r="AZ10" s="307">
        <v>1420.93131331</v>
      </c>
      <c r="BA10" s="307">
        <v>1662.88377909</v>
      </c>
      <c r="BB10" s="307">
        <v>1653.65121105</v>
      </c>
      <c r="BC10" s="307">
        <v>1075.3299504900001</v>
      </c>
      <c r="BD10" s="307">
        <v>1161.62605949</v>
      </c>
      <c r="BE10" s="307">
        <v>1017.36246511</v>
      </c>
      <c r="BF10" s="307">
        <v>1051.0868831499999</v>
      </c>
      <c r="BG10" s="307">
        <v>1239.9435271500001</v>
      </c>
      <c r="BH10" s="307">
        <v>1150.91264621</v>
      </c>
      <c r="BI10" s="307">
        <v>1254.60920162</v>
      </c>
      <c r="BJ10" s="307">
        <v>1196.2403198300001</v>
      </c>
      <c r="BK10" s="307">
        <v>1220.8764248299999</v>
      </c>
      <c r="BL10" s="307">
        <v>1315.22845007</v>
      </c>
      <c r="BM10" s="307">
        <f t="shared" ref="BM10:BM36" si="30">BG10+BH10</f>
        <v>2390.85617336</v>
      </c>
      <c r="BN10" s="393">
        <f t="shared" ref="BN10:BN36" si="31">BK10+BL10</f>
        <v>2536.1048749000001</v>
      </c>
      <c r="BO10" s="307">
        <f t="shared" ref="BO10:BO36" si="32">AA10+AB10+AC10+AD10</f>
        <v>3578</v>
      </c>
      <c r="BP10" s="307">
        <f t="shared" ref="BP10:BP36" si="33">AE10+AF10+AG10+AH10</f>
        <v>3911</v>
      </c>
      <c r="BQ10" s="307">
        <f t="shared" ref="BQ10:BQ36" si="34">AI10+AJ10+AK10+AL10</f>
        <v>4994.1990509299994</v>
      </c>
      <c r="BR10" s="307">
        <f t="shared" ref="BR10:BR36" si="35">AM10+AN10+AO10+AP10</f>
        <v>5513.9396857699994</v>
      </c>
      <c r="BS10" s="307">
        <f t="shared" ref="BS10" si="36">AQ10+AR10+AS10+AT10</f>
        <v>5576.2578968599992</v>
      </c>
      <c r="BT10" s="307">
        <f>AU10+AV10+AW10+AX10</f>
        <v>4955.9128751200005</v>
      </c>
      <c r="BU10" s="307">
        <f t="shared" si="1"/>
        <v>5890.3970764999995</v>
      </c>
      <c r="BV10" s="307">
        <f t="shared" si="2"/>
        <v>4305.4053582400002</v>
      </c>
      <c r="BW10" s="307">
        <f t="shared" ref="BW10:BW36" si="37">BG10+BH10+BI10+BJ10</f>
        <v>4841.7056948099998</v>
      </c>
      <c r="BX10" s="139">
        <f>W10/S10*100</f>
        <v>75.037707390648563</v>
      </c>
      <c r="BY10" s="138">
        <f t="shared" ref="BY10" si="38">X10/T10*100</f>
        <v>65.342298288508559</v>
      </c>
      <c r="BZ10" s="138">
        <f t="shared" ref="BZ10" si="39">Y10/U10*100</f>
        <v>86.6316403969644</v>
      </c>
      <c r="CA10" s="138">
        <f t="shared" ref="CA10" si="40">Z10/V10*100</f>
        <v>84.283903675538653</v>
      </c>
      <c r="CB10" s="138">
        <f t="shared" ref="CB10" si="41">AA10/W10*100</f>
        <v>98.291457286432163</v>
      </c>
      <c r="CC10" s="138">
        <f t="shared" ref="CC10" si="42">AB10/X10*100</f>
        <v>75.865294667913943</v>
      </c>
      <c r="CD10" s="138">
        <f t="shared" ref="CD10" si="43">AC10/Y10*100</f>
        <v>63.81401617250674</v>
      </c>
      <c r="CE10" s="138">
        <f t="shared" ref="CE10" si="44">AD10/Z10*100</f>
        <v>63.308270676691727</v>
      </c>
      <c r="CF10" s="138">
        <f t="shared" ref="CF10" si="45">AE10/AA10*100</f>
        <v>88.343558282208591</v>
      </c>
      <c r="CG10" s="138">
        <f t="shared" ref="CG10" si="46">AF10/AB10*100</f>
        <v>102.95930949445129</v>
      </c>
      <c r="CH10" s="138">
        <f t="shared" ref="CH10" si="47">AG10/AC10*100</f>
        <v>109.82048574445618</v>
      </c>
      <c r="CI10" s="138">
        <f t="shared" ref="CI10" si="48">AH10/AD10*100</f>
        <v>139.19239904988123</v>
      </c>
      <c r="CJ10" s="138">
        <f t="shared" ref="CJ10" si="49">AI10/AE10*100</f>
        <v>136.80966817129629</v>
      </c>
      <c r="CK10" s="138">
        <f t="shared" ref="CK10:CP10" si="50">AJ10/AF10*100</f>
        <v>145.13811353293414</v>
      </c>
      <c r="CL10" s="138">
        <f t="shared" si="50"/>
        <v>128.01751893557693</v>
      </c>
      <c r="CM10" s="138">
        <f t="shared" si="50"/>
        <v>108.26604718430033</v>
      </c>
      <c r="CN10" s="138">
        <f t="shared" si="50"/>
        <v>105.19664606393859</v>
      </c>
      <c r="CO10" s="138">
        <f t="shared" si="50"/>
        <v>112.47024011606577</v>
      </c>
      <c r="CP10" s="138">
        <f t="shared" si="50"/>
        <v>119.76104778001866</v>
      </c>
      <c r="CQ10" s="138">
        <f t="shared" ref="CQ10:CV10" si="51">AP10/AL10*100</f>
        <v>103.47488980290703</v>
      </c>
      <c r="CR10" s="138">
        <f t="shared" si="51"/>
        <v>101.74104689941178</v>
      </c>
      <c r="CS10" s="138">
        <f t="shared" si="51"/>
        <v>109.64597523938151</v>
      </c>
      <c r="CT10" s="138">
        <f t="shared" si="51"/>
        <v>92.021305635809611</v>
      </c>
      <c r="CU10" s="138">
        <f t="shared" si="51"/>
        <v>102.77308986671206</v>
      </c>
      <c r="CV10" s="138">
        <f t="shared" si="51"/>
        <v>108.44571818152609</v>
      </c>
      <c r="CW10" s="138">
        <f>AV10/AR10*100</f>
        <v>63.351478702559881</v>
      </c>
      <c r="CX10" s="138">
        <f>AW10/AS10*100</f>
        <v>88.350119815025053</v>
      </c>
      <c r="CY10" s="138">
        <f t="shared" ref="CY10:CZ10" si="52">AX10/AT10*100</f>
        <v>99.366840540565263</v>
      </c>
      <c r="CZ10" s="138">
        <f t="shared" si="52"/>
        <v>84.035385015449577</v>
      </c>
      <c r="DA10" s="138">
        <f>AZ10/AV10*100</f>
        <v>150.07835549128743</v>
      </c>
      <c r="DB10" s="138">
        <f>BA10/AW10*100</f>
        <v>128.27677443791876</v>
      </c>
      <c r="DC10" s="138">
        <f t="shared" ref="DC10:DC30" si="53">BB10/AX10*100</f>
        <v>123.32983575244265</v>
      </c>
      <c r="DD10" s="139">
        <f t="shared" ref="DD10:DI10" si="54">BC10/AY10*100</f>
        <v>93.269255676582191</v>
      </c>
      <c r="DE10" s="138">
        <f t="shared" si="54"/>
        <v>81.75103529698707</v>
      </c>
      <c r="DF10" s="138">
        <f t="shared" si="54"/>
        <v>61.180611531777863</v>
      </c>
      <c r="DG10" s="138">
        <f t="shared" si="54"/>
        <v>63.561582764638949</v>
      </c>
      <c r="DH10" s="138">
        <f t="shared" si="54"/>
        <v>115.30819229809323</v>
      </c>
      <c r="DI10" s="138">
        <f t="shared" si="54"/>
        <v>99.077722715285546</v>
      </c>
      <c r="DJ10" s="138">
        <f t="shared" si="29"/>
        <v>123.3197847027262</v>
      </c>
      <c r="DK10" s="138">
        <f>BJ10/BF10*100</f>
        <v>113.809841889092</v>
      </c>
      <c r="DL10" s="138">
        <f t="shared" si="9"/>
        <v>98.462260425373898</v>
      </c>
      <c r="DM10" s="138">
        <f t="shared" si="10"/>
        <v>114.27700046576933</v>
      </c>
      <c r="DN10" s="260">
        <f t="shared" si="11"/>
        <v>106.07517520955159</v>
      </c>
    </row>
    <row r="11" spans="1:366" ht="19.95" customHeight="1">
      <c r="A11" s="390">
        <v>3</v>
      </c>
      <c r="B11" s="135" t="str">
        <f>IF('1'!$A$1=1,D11,F11)</f>
        <v>Italy</v>
      </c>
      <c r="C11" s="136"/>
      <c r="D11" s="428" t="s">
        <v>337</v>
      </c>
      <c r="E11" s="415"/>
      <c r="F11" s="515" t="s">
        <v>84</v>
      </c>
      <c r="G11" s="518">
        <v>252</v>
      </c>
      <c r="H11" s="305">
        <v>271</v>
      </c>
      <c r="I11" s="305">
        <v>312</v>
      </c>
      <c r="J11" s="305">
        <v>400</v>
      </c>
      <c r="K11" s="307">
        <v>310</v>
      </c>
      <c r="L11" s="307">
        <v>442</v>
      </c>
      <c r="M11" s="307">
        <v>488</v>
      </c>
      <c r="N11" s="307">
        <v>584</v>
      </c>
      <c r="O11" s="311">
        <v>408</v>
      </c>
      <c r="P11" s="311">
        <v>624</v>
      </c>
      <c r="Q11" s="311">
        <v>482</v>
      </c>
      <c r="R11" s="311">
        <v>555</v>
      </c>
      <c r="S11" s="312">
        <v>369</v>
      </c>
      <c r="T11" s="312">
        <v>500</v>
      </c>
      <c r="U11" s="312">
        <v>484</v>
      </c>
      <c r="V11" s="312">
        <v>545</v>
      </c>
      <c r="W11" s="312">
        <v>322</v>
      </c>
      <c r="X11" s="312">
        <v>367</v>
      </c>
      <c r="Y11" s="312">
        <v>305</v>
      </c>
      <c r="Z11" s="312">
        <v>316</v>
      </c>
      <c r="AA11" s="309">
        <v>177</v>
      </c>
      <c r="AB11" s="309">
        <v>180</v>
      </c>
      <c r="AC11" s="309">
        <v>226</v>
      </c>
      <c r="AD11" s="309">
        <v>247</v>
      </c>
      <c r="AE11" s="307">
        <v>253</v>
      </c>
      <c r="AF11" s="307">
        <v>256</v>
      </c>
      <c r="AG11" s="307">
        <v>366</v>
      </c>
      <c r="AH11" s="307">
        <v>306</v>
      </c>
      <c r="AI11" s="307">
        <v>244.265377</v>
      </c>
      <c r="AJ11" s="307">
        <v>335.59511099999997</v>
      </c>
      <c r="AK11" s="307">
        <v>378.98492162999997</v>
      </c>
      <c r="AL11" s="307">
        <v>467.14180399999998</v>
      </c>
      <c r="AM11" s="307">
        <v>336.09825999999998</v>
      </c>
      <c r="AN11" s="307">
        <v>434.669691</v>
      </c>
      <c r="AO11" s="307">
        <v>509.97390000000001</v>
      </c>
      <c r="AP11" s="307">
        <v>546.50823245000004</v>
      </c>
      <c r="AQ11" s="313">
        <v>393.958797</v>
      </c>
      <c r="AR11" s="307">
        <v>458.43073687000003</v>
      </c>
      <c r="AS11" s="307">
        <v>478.45523900000001</v>
      </c>
      <c r="AT11" s="307">
        <v>579.1662389999999</v>
      </c>
      <c r="AU11" s="307">
        <v>386.00710821999996</v>
      </c>
      <c r="AV11" s="307">
        <v>397.31000418999997</v>
      </c>
      <c r="AW11" s="307">
        <v>524.08672740999998</v>
      </c>
      <c r="AX11" s="307">
        <v>680.26390958000002</v>
      </c>
      <c r="AY11" s="307">
        <v>461.49655653999997</v>
      </c>
      <c r="AZ11" s="307">
        <v>603.56975542999999</v>
      </c>
      <c r="BA11" s="307">
        <v>609.05683780000004</v>
      </c>
      <c r="BB11" s="307">
        <v>825.7874071</v>
      </c>
      <c r="BC11" s="307">
        <v>345.34809378</v>
      </c>
      <c r="BD11" s="307">
        <v>355.78041057999997</v>
      </c>
      <c r="BE11" s="307">
        <v>477.83664597000001</v>
      </c>
      <c r="BF11" s="307">
        <v>499.05307901999998</v>
      </c>
      <c r="BG11" s="307">
        <v>423.62172040999997</v>
      </c>
      <c r="BH11" s="307">
        <v>503.79681126000003</v>
      </c>
      <c r="BI11" s="307">
        <v>558.43226272000004</v>
      </c>
      <c r="BJ11" s="307">
        <v>676.02831344000003</v>
      </c>
      <c r="BK11" s="307">
        <v>500.55303061999996</v>
      </c>
      <c r="BL11" s="307">
        <v>679.72786621</v>
      </c>
      <c r="BM11" s="307">
        <f>BG11+BH11</f>
        <v>927.41853166999999</v>
      </c>
      <c r="BN11" s="393">
        <f>BK11+BL11</f>
        <v>1180.2808968300001</v>
      </c>
      <c r="BO11" s="307">
        <f>AA11+AB11+AC11+AD11</f>
        <v>830</v>
      </c>
      <c r="BP11" s="307">
        <f>AE11+AF11+AG11+AH11</f>
        <v>1181</v>
      </c>
      <c r="BQ11" s="307">
        <f>AI11+AJ11+AK11+AL11</f>
        <v>1425.98721363</v>
      </c>
      <c r="BR11" s="307">
        <f>AM11+AN11+AO11+AP11</f>
        <v>1827.2500834500001</v>
      </c>
      <c r="BS11" s="307">
        <f>AQ11+AR11+AS11+AT11</f>
        <v>1910.0110118699999</v>
      </c>
      <c r="BT11" s="307">
        <f>AU11+AV11+AW11+AX11</f>
        <v>1987.6677494</v>
      </c>
      <c r="BU11" s="307">
        <f>AY11+AZ11+BA11+BB11</f>
        <v>2499.9105568700002</v>
      </c>
      <c r="BV11" s="307">
        <f>BC11+BD11+BE11+BF11</f>
        <v>1678.01822935</v>
      </c>
      <c r="BW11" s="307">
        <f>BG11+BH11+BI11+BJ11</f>
        <v>2161.8791078300001</v>
      </c>
      <c r="BX11" s="139">
        <f>W11/S11*100</f>
        <v>87.262872628726285</v>
      </c>
      <c r="BY11" s="138">
        <f t="shared" ref="BY11:CV11" si="55">X11/T11*100</f>
        <v>73.400000000000006</v>
      </c>
      <c r="BZ11" s="138">
        <f t="shared" si="55"/>
        <v>63.016528925619831</v>
      </c>
      <c r="CA11" s="138">
        <f t="shared" si="55"/>
        <v>57.981651376146793</v>
      </c>
      <c r="CB11" s="138">
        <f t="shared" si="55"/>
        <v>54.968944099378881</v>
      </c>
      <c r="CC11" s="138">
        <f t="shared" si="55"/>
        <v>49.04632152588556</v>
      </c>
      <c r="CD11" s="138">
        <f t="shared" si="55"/>
        <v>74.098360655737707</v>
      </c>
      <c r="CE11" s="138">
        <f t="shared" si="55"/>
        <v>78.164556962025316</v>
      </c>
      <c r="CF11" s="138">
        <f t="shared" si="55"/>
        <v>142.93785310734464</v>
      </c>
      <c r="CG11" s="138">
        <f t="shared" si="55"/>
        <v>142.22222222222223</v>
      </c>
      <c r="CH11" s="138">
        <f t="shared" si="55"/>
        <v>161.94690265486727</v>
      </c>
      <c r="CI11" s="138">
        <f t="shared" si="55"/>
        <v>123.88663967611335</v>
      </c>
      <c r="CJ11" s="138">
        <f t="shared" si="55"/>
        <v>96.547579841897232</v>
      </c>
      <c r="CK11" s="138">
        <f t="shared" si="55"/>
        <v>131.09184023437498</v>
      </c>
      <c r="CL11" s="138">
        <f t="shared" si="55"/>
        <v>103.54779279508195</v>
      </c>
      <c r="CM11" s="138">
        <f t="shared" si="55"/>
        <v>152.66072026143792</v>
      </c>
      <c r="CN11" s="138">
        <f t="shared" si="55"/>
        <v>137.59553815111505</v>
      </c>
      <c r="CO11" s="138">
        <f t="shared" si="55"/>
        <v>129.5220570123264</v>
      </c>
      <c r="CP11" s="138">
        <f t="shared" si="55"/>
        <v>134.56311079781784</v>
      </c>
      <c r="CQ11" s="138">
        <f t="shared" si="55"/>
        <v>116.98979362806074</v>
      </c>
      <c r="CR11" s="138">
        <f t="shared" si="55"/>
        <v>117.21536344758228</v>
      </c>
      <c r="CS11" s="138">
        <f t="shared" si="55"/>
        <v>105.46646024831763</v>
      </c>
      <c r="CT11" s="138">
        <f t="shared" si="55"/>
        <v>93.819554098748966</v>
      </c>
      <c r="CU11" s="138">
        <f t="shared" si="55"/>
        <v>105.97575747461183</v>
      </c>
      <c r="CV11" s="138">
        <f t="shared" si="55"/>
        <v>97.98159380103904</v>
      </c>
      <c r="CW11" s="138">
        <f>AV11/AR11*100</f>
        <v>86.667400816683809</v>
      </c>
      <c r="CX11" s="138">
        <f>AW11/AS11*100</f>
        <v>109.537253370947</v>
      </c>
      <c r="CY11" s="138">
        <f>AX11/AT11*100</f>
        <v>117.45572579550863</v>
      </c>
      <c r="CZ11" s="138">
        <f>AY11/AU11*100</f>
        <v>119.55649176205733</v>
      </c>
      <c r="DA11" s="138">
        <f>AZ11/AV11*100</f>
        <v>151.91405931509425</v>
      </c>
      <c r="DB11" s="138">
        <f>BA11/AW11*100</f>
        <v>116.21298650509935</v>
      </c>
      <c r="DC11" s="138">
        <f t="shared" ref="DC11:DJ11" si="56">BB11/AX11*100</f>
        <v>121.39221197400391</v>
      </c>
      <c r="DD11" s="139">
        <f t="shared" si="56"/>
        <v>74.83221464731929</v>
      </c>
      <c r="DE11" s="138">
        <f t="shared" si="56"/>
        <v>58.946030244098637</v>
      </c>
      <c r="DF11" s="138">
        <f t="shared" si="56"/>
        <v>78.455181243184782</v>
      </c>
      <c r="DG11" s="138">
        <f t="shared" si="56"/>
        <v>60.433602490085725</v>
      </c>
      <c r="DH11" s="138">
        <f t="shared" si="56"/>
        <v>122.66513933036597</v>
      </c>
      <c r="DI11" s="138">
        <f t="shared" si="56"/>
        <v>141.60330256483232</v>
      </c>
      <c r="DJ11" s="138">
        <f t="shared" si="56"/>
        <v>116.8667718203974</v>
      </c>
      <c r="DK11" s="138">
        <f>BJ11/BF11*100</f>
        <v>135.46220669904085</v>
      </c>
      <c r="DL11" s="138">
        <f>BK11/BG11*100</f>
        <v>118.16037906072012</v>
      </c>
      <c r="DM11" s="138">
        <f>BL11/BH11*100</f>
        <v>134.92103384100326</v>
      </c>
      <c r="DN11" s="260">
        <f>BN11/BM11*100</f>
        <v>127.26518357409479</v>
      </c>
      <c r="IX11" s="114" t="s">
        <v>351</v>
      </c>
      <c r="IY11" s="114" t="s">
        <v>352</v>
      </c>
    </row>
    <row r="12" spans="1:366" ht="19.95" customHeight="1">
      <c r="A12" s="390">
        <v>4</v>
      </c>
      <c r="B12" s="135" t="str">
        <f>IF('1'!$A$1=1,D12,F12)</f>
        <v>Greece</v>
      </c>
      <c r="C12" s="136"/>
      <c r="D12" s="429" t="s">
        <v>346</v>
      </c>
      <c r="E12" s="415"/>
      <c r="F12" s="515" t="s">
        <v>98</v>
      </c>
      <c r="G12" s="518">
        <v>17</v>
      </c>
      <c r="H12" s="305">
        <v>22</v>
      </c>
      <c r="I12" s="305">
        <v>39</v>
      </c>
      <c r="J12" s="305">
        <v>26</v>
      </c>
      <c r="K12" s="307">
        <v>26</v>
      </c>
      <c r="L12" s="307">
        <v>35</v>
      </c>
      <c r="M12" s="307">
        <v>38</v>
      </c>
      <c r="N12" s="307">
        <v>29</v>
      </c>
      <c r="O12" s="311">
        <v>22</v>
      </c>
      <c r="P12" s="311">
        <v>39</v>
      </c>
      <c r="Q12" s="311">
        <v>63</v>
      </c>
      <c r="R12" s="311">
        <v>62</v>
      </c>
      <c r="S12" s="312">
        <v>40</v>
      </c>
      <c r="T12" s="312">
        <v>41</v>
      </c>
      <c r="U12" s="312">
        <v>57</v>
      </c>
      <c r="V12" s="312">
        <v>139</v>
      </c>
      <c r="W12" s="312">
        <v>63</v>
      </c>
      <c r="X12" s="312">
        <v>36</v>
      </c>
      <c r="Y12" s="312">
        <v>82</v>
      </c>
      <c r="Z12" s="312">
        <v>125</v>
      </c>
      <c r="AA12" s="309">
        <v>54</v>
      </c>
      <c r="AB12" s="309">
        <v>35</v>
      </c>
      <c r="AC12" s="309">
        <v>42</v>
      </c>
      <c r="AD12" s="309">
        <v>107</v>
      </c>
      <c r="AE12" s="307">
        <v>42</v>
      </c>
      <c r="AF12" s="307">
        <v>42</v>
      </c>
      <c r="AG12" s="307">
        <v>47</v>
      </c>
      <c r="AH12" s="307">
        <v>102</v>
      </c>
      <c r="AI12" s="307">
        <v>73.146971999999991</v>
      </c>
      <c r="AJ12" s="307">
        <v>53.287877000000002</v>
      </c>
      <c r="AK12" s="307">
        <v>59.789721759999999</v>
      </c>
      <c r="AL12" s="307">
        <v>56.453848000000001</v>
      </c>
      <c r="AM12" s="307">
        <v>38.210077999999996</v>
      </c>
      <c r="AN12" s="307">
        <v>61.259437000000005</v>
      </c>
      <c r="AO12" s="307">
        <v>54.611442000000004</v>
      </c>
      <c r="AP12" s="307">
        <v>115.08950354000001</v>
      </c>
      <c r="AQ12" s="313">
        <v>42.933444000000001</v>
      </c>
      <c r="AR12" s="307">
        <v>72.66979834</v>
      </c>
      <c r="AS12" s="307">
        <v>105.458117</v>
      </c>
      <c r="AT12" s="307">
        <v>87.592998000000009</v>
      </c>
      <c r="AU12" s="307">
        <v>62.966171400000007</v>
      </c>
      <c r="AV12" s="307">
        <v>70.441452229999996</v>
      </c>
      <c r="AW12" s="307">
        <v>91.129966639999992</v>
      </c>
      <c r="AX12" s="307">
        <v>90.844621610000004</v>
      </c>
      <c r="AY12" s="307">
        <v>54.086645759999996</v>
      </c>
      <c r="AZ12" s="307">
        <v>105.84957439</v>
      </c>
      <c r="BA12" s="307">
        <v>163.26976531999998</v>
      </c>
      <c r="BB12" s="307">
        <v>172.23719403000001</v>
      </c>
      <c r="BC12" s="307">
        <v>82.407736060000005</v>
      </c>
      <c r="BD12" s="307">
        <v>122.62564116999999</v>
      </c>
      <c r="BE12" s="307">
        <v>342.44664440000003</v>
      </c>
      <c r="BF12" s="307">
        <v>208.47766732000002</v>
      </c>
      <c r="BG12" s="307">
        <v>337.91567062000001</v>
      </c>
      <c r="BH12" s="307">
        <v>189.04637719999999</v>
      </c>
      <c r="BI12" s="307">
        <v>329.21732233</v>
      </c>
      <c r="BJ12" s="307">
        <v>517.86283109999999</v>
      </c>
      <c r="BK12" s="307">
        <v>571.38970006</v>
      </c>
      <c r="BL12" s="307">
        <v>440.79458068000002</v>
      </c>
      <c r="BM12" s="307">
        <f t="shared" si="30"/>
        <v>526.96204781999995</v>
      </c>
      <c r="BN12" s="393">
        <f t="shared" si="31"/>
        <v>1012.1842807400001</v>
      </c>
      <c r="BO12" s="307">
        <f>AA12+AB12+AC12+AD12</f>
        <v>238</v>
      </c>
      <c r="BP12" s="307">
        <f>AE12+AF12+AG12+AH12</f>
        <v>233</v>
      </c>
      <c r="BQ12" s="307">
        <f>AI12+AJ12+AK12+AL12</f>
        <v>242.67841875999997</v>
      </c>
      <c r="BR12" s="307">
        <f>AM12+AN12+AO12+AP12</f>
        <v>269.17046054000002</v>
      </c>
      <c r="BS12" s="307">
        <f>AQ12+AR12+AS12+AT12</f>
        <v>308.65435734000005</v>
      </c>
      <c r="BT12" s="307">
        <f>AU12+AV12+AW12+AX12</f>
        <v>315.38221188</v>
      </c>
      <c r="BU12" s="307">
        <f>AY12+AZ12+BA12+BB12</f>
        <v>495.44317949999999</v>
      </c>
      <c r="BV12" s="307">
        <f>BC12+BD12+BE12+BF12</f>
        <v>755.95768895000003</v>
      </c>
      <c r="BW12" s="307">
        <f>BG12+BH12+BI12+BJ12</f>
        <v>1374.0422012499998</v>
      </c>
      <c r="BX12" s="139">
        <f t="shared" ref="BX12:CV12" si="57">W12/S12*100</f>
        <v>157.5</v>
      </c>
      <c r="BY12" s="138">
        <f t="shared" si="57"/>
        <v>87.804878048780495</v>
      </c>
      <c r="BZ12" s="138">
        <f t="shared" si="57"/>
        <v>143.85964912280701</v>
      </c>
      <c r="CA12" s="138">
        <f t="shared" si="57"/>
        <v>89.928057553956833</v>
      </c>
      <c r="CB12" s="138">
        <f t="shared" si="57"/>
        <v>85.714285714285708</v>
      </c>
      <c r="CC12" s="138">
        <f t="shared" si="57"/>
        <v>97.222222222222214</v>
      </c>
      <c r="CD12" s="138">
        <f t="shared" si="57"/>
        <v>51.219512195121951</v>
      </c>
      <c r="CE12" s="138">
        <f t="shared" si="57"/>
        <v>85.6</v>
      </c>
      <c r="CF12" s="138">
        <f t="shared" si="57"/>
        <v>77.777777777777786</v>
      </c>
      <c r="CG12" s="138">
        <f t="shared" si="57"/>
        <v>120</v>
      </c>
      <c r="CH12" s="138">
        <f t="shared" si="57"/>
        <v>111.90476190476191</v>
      </c>
      <c r="CI12" s="138">
        <f t="shared" si="57"/>
        <v>95.327102803738313</v>
      </c>
      <c r="CJ12" s="138">
        <f t="shared" si="57"/>
        <v>174.15945714285712</v>
      </c>
      <c r="CK12" s="138">
        <f t="shared" si="57"/>
        <v>126.87589761904763</v>
      </c>
      <c r="CL12" s="138">
        <f t="shared" si="57"/>
        <v>127.21217395744682</v>
      </c>
      <c r="CM12" s="138">
        <f t="shared" si="57"/>
        <v>55.346909803921577</v>
      </c>
      <c r="CN12" s="138">
        <f t="shared" si="57"/>
        <v>52.237402253643531</v>
      </c>
      <c r="CO12" s="138">
        <f t="shared" si="57"/>
        <v>114.95942501143365</v>
      </c>
      <c r="CP12" s="138">
        <f t="shared" si="57"/>
        <v>91.339180702686733</v>
      </c>
      <c r="CQ12" s="138">
        <f t="shared" si="57"/>
        <v>203.86476319559299</v>
      </c>
      <c r="CR12" s="138">
        <f t="shared" si="57"/>
        <v>112.36157120642363</v>
      </c>
      <c r="CS12" s="138">
        <f t="shared" si="57"/>
        <v>118.62629155406698</v>
      </c>
      <c r="CT12" s="138">
        <f t="shared" si="57"/>
        <v>193.10626699804044</v>
      </c>
      <c r="CU12" s="138">
        <f t="shared" si="57"/>
        <v>76.10858966782888</v>
      </c>
      <c r="CV12" s="138">
        <f t="shared" si="57"/>
        <v>146.65995907526076</v>
      </c>
      <c r="CW12" s="138">
        <f t="shared" ref="CW12:DG12" si="58">AV12/AR12*100</f>
        <v>96.933600806797003</v>
      </c>
      <c r="CX12" s="138">
        <f t="shared" si="58"/>
        <v>86.413421017179729</v>
      </c>
      <c r="CY12" s="138">
        <f t="shared" si="58"/>
        <v>103.71219581957909</v>
      </c>
      <c r="CZ12" s="138">
        <f t="shared" si="58"/>
        <v>85.897942589534665</v>
      </c>
      <c r="DA12" s="138">
        <f t="shared" si="58"/>
        <v>150.26603092223047</v>
      </c>
      <c r="DB12" s="138">
        <f t="shared" si="58"/>
        <v>179.16144528504131</v>
      </c>
      <c r="DC12" s="138">
        <f t="shared" si="58"/>
        <v>189.59536731786054</v>
      </c>
      <c r="DD12" s="139">
        <f t="shared" si="58"/>
        <v>152.36244529873395</v>
      </c>
      <c r="DE12" s="138">
        <f t="shared" si="58"/>
        <v>115.84896951799637</v>
      </c>
      <c r="DF12" s="138">
        <f t="shared" si="58"/>
        <v>209.74284107582503</v>
      </c>
      <c r="DG12" s="138">
        <f t="shared" si="58"/>
        <v>121.04102629754156</v>
      </c>
      <c r="DH12" s="138">
        <f t="shared" ref="DH12:DJ12" si="59">BG12/BC12*100</f>
        <v>410.0533357377613</v>
      </c>
      <c r="DI12" s="138">
        <f t="shared" si="59"/>
        <v>154.1654546278121</v>
      </c>
      <c r="DJ12" s="138">
        <f t="shared" si="59"/>
        <v>96.136822396616239</v>
      </c>
      <c r="DK12" s="138">
        <f>BJ12/BF12*100</f>
        <v>248.40206519824176</v>
      </c>
      <c r="DL12" s="138">
        <f>BK12/BG12*100</f>
        <v>169.09239486041804</v>
      </c>
      <c r="DM12" s="138">
        <f t="shared" si="10"/>
        <v>233.16743076946943</v>
      </c>
      <c r="DN12" s="260">
        <f t="shared" si="11"/>
        <v>192.07916109467956</v>
      </c>
    </row>
    <row r="13" spans="1:366" ht="19.95" customHeight="1">
      <c r="A13" s="390">
        <v>5</v>
      </c>
      <c r="B13" s="135" t="str">
        <f>IF('1'!$A$1=1,D13,F13)</f>
        <v>Czech Republic</v>
      </c>
      <c r="C13" s="136"/>
      <c r="D13" s="428" t="s">
        <v>340</v>
      </c>
      <c r="E13" s="415"/>
      <c r="F13" s="515" t="s">
        <v>92</v>
      </c>
      <c r="G13" s="518">
        <v>110</v>
      </c>
      <c r="H13" s="305">
        <v>154</v>
      </c>
      <c r="I13" s="305">
        <v>206</v>
      </c>
      <c r="J13" s="305">
        <v>232</v>
      </c>
      <c r="K13" s="307">
        <v>203</v>
      </c>
      <c r="L13" s="307">
        <v>260</v>
      </c>
      <c r="M13" s="307">
        <v>298</v>
      </c>
      <c r="N13" s="307">
        <v>358</v>
      </c>
      <c r="O13" s="311">
        <v>293</v>
      </c>
      <c r="P13" s="311">
        <v>298</v>
      </c>
      <c r="Q13" s="311">
        <v>288</v>
      </c>
      <c r="R13" s="311">
        <v>319</v>
      </c>
      <c r="S13" s="312">
        <v>195</v>
      </c>
      <c r="T13" s="312">
        <v>239</v>
      </c>
      <c r="U13" s="312">
        <v>251</v>
      </c>
      <c r="V13" s="312">
        <v>236</v>
      </c>
      <c r="W13" s="312">
        <v>155</v>
      </c>
      <c r="X13" s="312">
        <v>135</v>
      </c>
      <c r="Y13" s="312">
        <v>138</v>
      </c>
      <c r="Z13" s="312">
        <v>161</v>
      </c>
      <c r="AA13" s="309">
        <v>78</v>
      </c>
      <c r="AB13" s="309">
        <v>97</v>
      </c>
      <c r="AC13" s="309">
        <v>110</v>
      </c>
      <c r="AD13" s="309">
        <v>107</v>
      </c>
      <c r="AE13" s="307">
        <v>100</v>
      </c>
      <c r="AF13" s="307">
        <v>133</v>
      </c>
      <c r="AG13" s="307">
        <v>173</v>
      </c>
      <c r="AH13" s="307">
        <v>161</v>
      </c>
      <c r="AI13" s="307">
        <v>128.09944100000001</v>
      </c>
      <c r="AJ13" s="307">
        <v>174.88409300000001</v>
      </c>
      <c r="AK13" s="307">
        <v>236.26219776000002</v>
      </c>
      <c r="AL13" s="307">
        <v>231.43290300000001</v>
      </c>
      <c r="AM13" s="307">
        <v>180.40979899999999</v>
      </c>
      <c r="AN13" s="307">
        <v>227.85029299999999</v>
      </c>
      <c r="AO13" s="307">
        <v>235.18081000000001</v>
      </c>
      <c r="AP13" s="307">
        <v>280.60777727000004</v>
      </c>
      <c r="AQ13" s="313">
        <v>220.969145</v>
      </c>
      <c r="AR13" s="307">
        <v>264.10470734999996</v>
      </c>
      <c r="AS13" s="307">
        <v>301.272719</v>
      </c>
      <c r="AT13" s="307">
        <v>298.81820799999997</v>
      </c>
      <c r="AU13" s="307">
        <v>198.35608143999997</v>
      </c>
      <c r="AV13" s="307">
        <v>149.29387177000001</v>
      </c>
      <c r="AW13" s="307">
        <v>250.86586500999999</v>
      </c>
      <c r="AX13" s="307">
        <v>289.61555225000001</v>
      </c>
      <c r="AY13" s="307">
        <v>255.06310694000001</v>
      </c>
      <c r="AZ13" s="307">
        <v>303.21125497000003</v>
      </c>
      <c r="BA13" s="307">
        <v>335.13289125</v>
      </c>
      <c r="BB13" s="307">
        <v>432.68922385000002</v>
      </c>
      <c r="BC13" s="307">
        <v>328.83845898999999</v>
      </c>
      <c r="BD13" s="307">
        <v>386.78619837999997</v>
      </c>
      <c r="BE13" s="307">
        <v>292.13787834999999</v>
      </c>
      <c r="BF13" s="307">
        <v>331.57178767999994</v>
      </c>
      <c r="BG13" s="307">
        <v>321.39817158</v>
      </c>
      <c r="BH13" s="307">
        <v>355.79599824999997</v>
      </c>
      <c r="BI13" s="307">
        <v>437.94341111000006</v>
      </c>
      <c r="BJ13" s="307">
        <v>566.78325728000004</v>
      </c>
      <c r="BK13" s="307">
        <v>502.04760901999998</v>
      </c>
      <c r="BL13" s="307">
        <v>477.04780667</v>
      </c>
      <c r="BM13" s="307">
        <f t="shared" si="30"/>
        <v>677.19416982999996</v>
      </c>
      <c r="BN13" s="393">
        <f t="shared" si="31"/>
        <v>979.09541568999998</v>
      </c>
      <c r="BO13" s="307">
        <f>AA13+AB13+AC13+AD13</f>
        <v>392</v>
      </c>
      <c r="BP13" s="307">
        <f>AE13+AF13+AG13+AH13</f>
        <v>567</v>
      </c>
      <c r="BQ13" s="307">
        <f>AI13+AJ13+AK13+AL13</f>
        <v>770.67863476000002</v>
      </c>
      <c r="BR13" s="307">
        <f>AM13+AN13+AO13+AP13</f>
        <v>924.04867927000009</v>
      </c>
      <c r="BS13" s="307">
        <f t="shared" ref="BS13" si="60">AQ13+AR13+AS13+AT13</f>
        <v>1085.1647793499999</v>
      </c>
      <c r="BT13" s="307">
        <f t="shared" ref="BT13" si="61">AU13+AV13+AW13+AX13</f>
        <v>888.13137047000009</v>
      </c>
      <c r="BU13" s="307">
        <f>AY13+AZ13+BA13+BB13</f>
        <v>1326.0964770099999</v>
      </c>
      <c r="BV13" s="307">
        <f>BC13+BD13+BE13+BF13</f>
        <v>1339.3343233999999</v>
      </c>
      <c r="BW13" s="307">
        <f>BG13+BH13+BI13+BJ13</f>
        <v>1681.9208382200002</v>
      </c>
      <c r="BX13" s="139">
        <f t="shared" ref="BX13:CV13" si="62">W13/S13*100</f>
        <v>79.487179487179489</v>
      </c>
      <c r="BY13" s="138">
        <f t="shared" si="62"/>
        <v>56.48535564853556</v>
      </c>
      <c r="BZ13" s="138">
        <f t="shared" si="62"/>
        <v>54.980079681274894</v>
      </c>
      <c r="CA13" s="138">
        <f t="shared" si="62"/>
        <v>68.220338983050837</v>
      </c>
      <c r="CB13" s="138">
        <f t="shared" si="62"/>
        <v>50.322580645161288</v>
      </c>
      <c r="CC13" s="138">
        <f t="shared" si="62"/>
        <v>71.851851851851862</v>
      </c>
      <c r="CD13" s="138">
        <f t="shared" si="62"/>
        <v>79.710144927536234</v>
      </c>
      <c r="CE13" s="138">
        <f t="shared" si="62"/>
        <v>66.459627329192557</v>
      </c>
      <c r="CF13" s="138">
        <f t="shared" si="62"/>
        <v>128.2051282051282</v>
      </c>
      <c r="CG13" s="138">
        <f t="shared" si="62"/>
        <v>137.11340206185568</v>
      </c>
      <c r="CH13" s="138">
        <f t="shared" si="62"/>
        <v>157.27272727272728</v>
      </c>
      <c r="CI13" s="138">
        <f t="shared" si="62"/>
        <v>150.46728971962617</v>
      </c>
      <c r="CJ13" s="138">
        <f t="shared" si="62"/>
        <v>128.09944100000001</v>
      </c>
      <c r="CK13" s="138">
        <f t="shared" si="62"/>
        <v>131.49179924812032</v>
      </c>
      <c r="CL13" s="138">
        <f t="shared" si="62"/>
        <v>136.5677443699422</v>
      </c>
      <c r="CM13" s="138">
        <f t="shared" si="62"/>
        <v>143.74714472049689</v>
      </c>
      <c r="CN13" s="138">
        <f t="shared" si="62"/>
        <v>140.83574260093764</v>
      </c>
      <c r="CO13" s="138">
        <f t="shared" si="62"/>
        <v>130.28645950092212</v>
      </c>
      <c r="CP13" s="138">
        <f t="shared" si="62"/>
        <v>99.542293362944804</v>
      </c>
      <c r="CQ13" s="138">
        <f t="shared" si="62"/>
        <v>121.24800477052307</v>
      </c>
      <c r="CR13" s="138">
        <f t="shared" si="62"/>
        <v>122.48178659076052</v>
      </c>
      <c r="CS13" s="138">
        <f t="shared" si="62"/>
        <v>115.91150657418727</v>
      </c>
      <c r="CT13" s="138">
        <f t="shared" si="62"/>
        <v>128.10259434007392</v>
      </c>
      <c r="CU13" s="138">
        <f t="shared" si="62"/>
        <v>106.48963863623703</v>
      </c>
      <c r="CV13" s="138">
        <f t="shared" si="62"/>
        <v>89.766415777189152</v>
      </c>
      <c r="CW13" s="138">
        <f t="shared" ref="CW13:DA13" si="63">AV13/AR13*100</f>
        <v>56.52828882453467</v>
      </c>
      <c r="CX13" s="138">
        <f t="shared" si="63"/>
        <v>83.268696164288286</v>
      </c>
      <c r="CY13" s="138">
        <f t="shared" si="63"/>
        <v>96.920316264663512</v>
      </c>
      <c r="CZ13" s="138">
        <f t="shared" si="63"/>
        <v>128.58849856698401</v>
      </c>
      <c r="DA13" s="138">
        <f t="shared" si="63"/>
        <v>203.09691976983686</v>
      </c>
      <c r="DB13" s="138">
        <f t="shared" ref="DB13:DE13" si="64">BA13/AW13*100</f>
        <v>133.59047124113158</v>
      </c>
      <c r="DC13" s="138">
        <f t="shared" si="64"/>
        <v>149.40123915600253</v>
      </c>
      <c r="DD13" s="139">
        <f t="shared" si="64"/>
        <v>128.92435246127326</v>
      </c>
      <c r="DE13" s="138">
        <f t="shared" si="64"/>
        <v>127.56327215434959</v>
      </c>
      <c r="DF13" s="138">
        <f t="shared" ref="DF13:DK13" si="65">BE13/BA13*100</f>
        <v>87.170757027269246</v>
      </c>
      <c r="DG13" s="138">
        <f t="shared" si="65"/>
        <v>76.630470417018202</v>
      </c>
      <c r="DH13" s="138">
        <f t="shared" si="65"/>
        <v>97.737403516348962</v>
      </c>
      <c r="DI13" s="138">
        <f t="shared" si="65"/>
        <v>91.987769920488859</v>
      </c>
      <c r="DJ13" s="138">
        <f t="shared" si="65"/>
        <v>149.90983489834059</v>
      </c>
      <c r="DK13" s="138">
        <f t="shared" si="65"/>
        <v>170.93832416978816</v>
      </c>
      <c r="DL13" s="138">
        <f>BK13/BG13*100</f>
        <v>156.20736314457659</v>
      </c>
      <c r="DM13" s="138">
        <f t="shared" si="10"/>
        <v>134.07902534496819</v>
      </c>
      <c r="DN13" s="260">
        <f t="shared" si="11"/>
        <v>144.58119388945539</v>
      </c>
      <c r="LB13" s="477" t="s">
        <v>289</v>
      </c>
      <c r="LC13" s="350" t="s">
        <v>290</v>
      </c>
    </row>
    <row r="14" spans="1:366" ht="24" customHeight="1">
      <c r="A14" s="390">
        <v>6</v>
      </c>
      <c r="B14" s="135" t="str">
        <f>IF('1'!$A$1=1,D14,F14)</f>
        <v>Bulgaria</v>
      </c>
      <c r="C14" s="136"/>
      <c r="D14" s="428" t="s">
        <v>339</v>
      </c>
      <c r="E14" s="415"/>
      <c r="F14" s="515" t="s">
        <v>91</v>
      </c>
      <c r="G14" s="518">
        <v>28</v>
      </c>
      <c r="H14" s="305">
        <v>50</v>
      </c>
      <c r="I14" s="305">
        <v>62</v>
      </c>
      <c r="J14" s="305">
        <v>77</v>
      </c>
      <c r="K14" s="307">
        <v>39</v>
      </c>
      <c r="L14" s="307">
        <v>63</v>
      </c>
      <c r="M14" s="307">
        <v>100</v>
      </c>
      <c r="N14" s="307">
        <v>67</v>
      </c>
      <c r="O14" s="311">
        <v>48</v>
      </c>
      <c r="P14" s="311">
        <v>67</v>
      </c>
      <c r="Q14" s="311">
        <v>85</v>
      </c>
      <c r="R14" s="311">
        <v>80</v>
      </c>
      <c r="S14" s="312">
        <v>62</v>
      </c>
      <c r="T14" s="312">
        <v>67</v>
      </c>
      <c r="U14" s="312">
        <v>68</v>
      </c>
      <c r="V14" s="312">
        <v>77</v>
      </c>
      <c r="W14" s="312">
        <v>42</v>
      </c>
      <c r="X14" s="312">
        <v>43</v>
      </c>
      <c r="Y14" s="312">
        <v>57</v>
      </c>
      <c r="Z14" s="312">
        <v>59</v>
      </c>
      <c r="AA14" s="309">
        <v>54</v>
      </c>
      <c r="AB14" s="309">
        <v>65</v>
      </c>
      <c r="AC14" s="309">
        <v>75</v>
      </c>
      <c r="AD14" s="309">
        <v>57</v>
      </c>
      <c r="AE14" s="307">
        <v>34</v>
      </c>
      <c r="AF14" s="307">
        <v>38</v>
      </c>
      <c r="AG14" s="307">
        <v>44</v>
      </c>
      <c r="AH14" s="307">
        <v>56</v>
      </c>
      <c r="AI14" s="307">
        <v>32.979646000000002</v>
      </c>
      <c r="AJ14" s="307">
        <v>49.407736000000007</v>
      </c>
      <c r="AK14" s="307">
        <v>49.725986189999993</v>
      </c>
      <c r="AL14" s="307">
        <v>55.600411999999999</v>
      </c>
      <c r="AM14" s="307">
        <v>46.250190000000003</v>
      </c>
      <c r="AN14" s="307">
        <v>66.976407999999992</v>
      </c>
      <c r="AO14" s="307">
        <v>74.578917000000004</v>
      </c>
      <c r="AP14" s="307">
        <v>68.997094619999999</v>
      </c>
      <c r="AQ14" s="313">
        <v>109.092359</v>
      </c>
      <c r="AR14" s="307">
        <v>79.49355555999999</v>
      </c>
      <c r="AS14" s="307">
        <v>91.635643000000002</v>
      </c>
      <c r="AT14" s="307">
        <v>75.229395999999994</v>
      </c>
      <c r="AU14" s="307">
        <v>66.957799770000008</v>
      </c>
      <c r="AV14" s="307">
        <v>56.7062454</v>
      </c>
      <c r="AW14" s="307">
        <v>75.600599540000005</v>
      </c>
      <c r="AX14" s="307">
        <v>86.60430624</v>
      </c>
      <c r="AY14" s="307">
        <v>77.624797189999995</v>
      </c>
      <c r="AZ14" s="307">
        <v>72.049463560000007</v>
      </c>
      <c r="BA14" s="307">
        <v>115.64082526999999</v>
      </c>
      <c r="BB14" s="307">
        <v>128.49499818999999</v>
      </c>
      <c r="BC14" s="307">
        <v>69.33083603</v>
      </c>
      <c r="BD14" s="307">
        <v>499.07330408999997</v>
      </c>
      <c r="BE14" s="307">
        <v>619.56864545999997</v>
      </c>
      <c r="BF14" s="307">
        <v>842.25908260000006</v>
      </c>
      <c r="BG14" s="307">
        <v>613.15032592</v>
      </c>
      <c r="BH14" s="307">
        <v>560.20229122000001</v>
      </c>
      <c r="BI14" s="307">
        <v>508.92163555000002</v>
      </c>
      <c r="BJ14" s="307">
        <v>536.28230484000005</v>
      </c>
      <c r="BK14" s="307">
        <v>450.90942387999996</v>
      </c>
      <c r="BL14" s="307">
        <v>528.16953667999996</v>
      </c>
      <c r="BM14" s="307">
        <f>BG14+BH14</f>
        <v>1173.3526171399999</v>
      </c>
      <c r="BN14" s="393">
        <f>BK14+BL14</f>
        <v>979.07896055999993</v>
      </c>
      <c r="BO14" s="307">
        <f>AA14+AB14+AC14+AD14</f>
        <v>251</v>
      </c>
      <c r="BP14" s="307">
        <f>AE14+AF14+AG14+AH14</f>
        <v>172</v>
      </c>
      <c r="BQ14" s="307">
        <f>AI14+AJ14+AK14+AL14</f>
        <v>187.71378018999999</v>
      </c>
      <c r="BR14" s="307">
        <f>AM14+AN14+AO14+AP14</f>
        <v>256.80260962</v>
      </c>
      <c r="BS14" s="307">
        <f>AQ14+AR14+AS14+AT14</f>
        <v>355.45095356000002</v>
      </c>
      <c r="BT14" s="307">
        <f>AU14+AV14+AW14+AX14</f>
        <v>285.86895095</v>
      </c>
      <c r="BU14" s="307">
        <f>AY14+AZ14+BA14+BB14</f>
        <v>393.81008420999996</v>
      </c>
      <c r="BV14" s="307">
        <f>BC14+BD14+BE14+BF14</f>
        <v>2030.23186818</v>
      </c>
      <c r="BW14" s="307">
        <f>BG14+BH14+BI14+BJ14</f>
        <v>2218.5565575299997</v>
      </c>
      <c r="BX14" s="139">
        <f t="shared" ref="BX14:DD14" si="66">W14/S14*100</f>
        <v>67.741935483870961</v>
      </c>
      <c r="BY14" s="138">
        <f t="shared" si="66"/>
        <v>64.179104477611943</v>
      </c>
      <c r="BZ14" s="138">
        <f t="shared" si="66"/>
        <v>83.82352941176471</v>
      </c>
      <c r="CA14" s="138">
        <f t="shared" si="66"/>
        <v>76.623376623376629</v>
      </c>
      <c r="CB14" s="138">
        <f t="shared" si="66"/>
        <v>128.57142857142858</v>
      </c>
      <c r="CC14" s="138">
        <f t="shared" si="66"/>
        <v>151.16279069767441</v>
      </c>
      <c r="CD14" s="138">
        <f t="shared" si="66"/>
        <v>131.57894736842107</v>
      </c>
      <c r="CE14" s="138">
        <f t="shared" si="66"/>
        <v>96.610169491525426</v>
      </c>
      <c r="CF14" s="138">
        <f t="shared" si="66"/>
        <v>62.962962962962962</v>
      </c>
      <c r="CG14" s="138">
        <f t="shared" si="66"/>
        <v>58.461538461538467</v>
      </c>
      <c r="CH14" s="138">
        <f t="shared" si="66"/>
        <v>58.666666666666664</v>
      </c>
      <c r="CI14" s="138">
        <f t="shared" si="66"/>
        <v>98.245614035087712</v>
      </c>
      <c r="CJ14" s="138">
        <f t="shared" si="66"/>
        <v>96.998958823529421</v>
      </c>
      <c r="CK14" s="138">
        <f t="shared" si="66"/>
        <v>130.02035789473686</v>
      </c>
      <c r="CL14" s="138">
        <f t="shared" si="66"/>
        <v>113.01360497727271</v>
      </c>
      <c r="CM14" s="138">
        <f t="shared" si="66"/>
        <v>99.286449999999988</v>
      </c>
      <c r="CN14" s="138">
        <f t="shared" si="66"/>
        <v>140.23858837053618</v>
      </c>
      <c r="CO14" s="138">
        <f t="shared" si="66"/>
        <v>135.55854492098155</v>
      </c>
      <c r="CP14" s="138">
        <f t="shared" si="66"/>
        <v>149.97976453405764</v>
      </c>
      <c r="CQ14" s="138">
        <f t="shared" si="66"/>
        <v>124.09457437113956</v>
      </c>
      <c r="CR14" s="138">
        <f t="shared" si="66"/>
        <v>235.87440181326821</v>
      </c>
      <c r="CS14" s="138">
        <f t="shared" si="66"/>
        <v>118.68889051201432</v>
      </c>
      <c r="CT14" s="138">
        <f t="shared" si="66"/>
        <v>122.87070754862262</v>
      </c>
      <c r="CU14" s="138">
        <f t="shared" si="66"/>
        <v>109.03270118013558</v>
      </c>
      <c r="CV14" s="138">
        <f t="shared" si="66"/>
        <v>61.377167368798034</v>
      </c>
      <c r="CW14" s="138">
        <f t="shared" si="66"/>
        <v>71.334393084480126</v>
      </c>
      <c r="CX14" s="138">
        <f t="shared" si="66"/>
        <v>82.501303057370379</v>
      </c>
      <c r="CY14" s="138">
        <f t="shared" si="66"/>
        <v>115.12029983598433</v>
      </c>
      <c r="CZ14" s="138">
        <f t="shared" si="66"/>
        <v>115.93092583185395</v>
      </c>
      <c r="DA14" s="138">
        <f t="shared" si="66"/>
        <v>127.0573691694284</v>
      </c>
      <c r="DB14" s="138">
        <f t="shared" si="66"/>
        <v>152.96284152986757</v>
      </c>
      <c r="DC14" s="138">
        <f t="shared" si="66"/>
        <v>148.37021825902221</v>
      </c>
      <c r="DD14" s="139">
        <f t="shared" si="66"/>
        <v>89.315320026280901</v>
      </c>
      <c r="DE14" s="167" t="str">
        <f>IF('1'!$A$1=1,LB14,LC14)</f>
        <v>6.9 times more</v>
      </c>
      <c r="DF14" s="167" t="str">
        <f>IF('1'!$A$1=1,LB13,LC13)</f>
        <v>5.4 times more</v>
      </c>
      <c r="DG14" s="167" t="str">
        <f>IF('1'!$A$1=1,LF14,LG14)</f>
        <v>6.6 times more</v>
      </c>
      <c r="DH14" s="167" t="str">
        <f>IF('1'!$A$1=1,LF17,LG17)</f>
        <v>8.8 times more</v>
      </c>
      <c r="DI14" s="138">
        <f>BH14/BD14*100</f>
        <v>112.24849869328541</v>
      </c>
      <c r="DJ14" s="138">
        <f>BI14/BE14*100</f>
        <v>82.141283178097254</v>
      </c>
      <c r="DK14" s="138">
        <f>BJ14/BF14*100</f>
        <v>63.671893354302668</v>
      </c>
      <c r="DL14" s="138">
        <f>BK14/BG14*100</f>
        <v>73.53978377218246</v>
      </c>
      <c r="DM14" s="138">
        <f>BL14/BH14*100</f>
        <v>94.281930823553111</v>
      </c>
      <c r="DN14" s="260">
        <f>BN14/BM14*100</f>
        <v>83.442858204592056</v>
      </c>
      <c r="LB14" s="350" t="s">
        <v>287</v>
      </c>
      <c r="LC14" s="350" t="s">
        <v>288</v>
      </c>
      <c r="LF14" s="475" t="s">
        <v>278</v>
      </c>
      <c r="LG14" s="475" t="s">
        <v>258</v>
      </c>
      <c r="LJ14" s="114" t="s">
        <v>265</v>
      </c>
      <c r="LK14" s="114" t="s">
        <v>266</v>
      </c>
    </row>
    <row r="15" spans="1:366" ht="19.95" customHeight="1">
      <c r="A15" s="390">
        <v>7</v>
      </c>
      <c r="B15" s="135" t="str">
        <f>IF('1'!$A$1=1,D15,F15)</f>
        <v>Slovakia</v>
      </c>
      <c r="C15" s="136"/>
      <c r="D15" s="428" t="s">
        <v>338</v>
      </c>
      <c r="E15" s="415"/>
      <c r="F15" s="515" t="s">
        <v>94</v>
      </c>
      <c r="G15" s="518">
        <v>68</v>
      </c>
      <c r="H15" s="305">
        <v>98</v>
      </c>
      <c r="I15" s="305">
        <v>118</v>
      </c>
      <c r="J15" s="305">
        <v>147</v>
      </c>
      <c r="K15" s="307">
        <v>111</v>
      </c>
      <c r="L15" s="307">
        <v>139</v>
      </c>
      <c r="M15" s="307">
        <v>173</v>
      </c>
      <c r="N15" s="307">
        <v>162</v>
      </c>
      <c r="O15" s="311">
        <v>125</v>
      </c>
      <c r="P15" s="311">
        <v>146</v>
      </c>
      <c r="Q15" s="311">
        <v>142</v>
      </c>
      <c r="R15" s="311">
        <v>163</v>
      </c>
      <c r="S15" s="312">
        <v>130</v>
      </c>
      <c r="T15" s="312">
        <v>165</v>
      </c>
      <c r="U15" s="312">
        <v>159</v>
      </c>
      <c r="V15" s="312">
        <v>197</v>
      </c>
      <c r="W15" s="312">
        <v>106</v>
      </c>
      <c r="X15" s="312">
        <v>107</v>
      </c>
      <c r="Y15" s="312">
        <v>104</v>
      </c>
      <c r="Z15" s="312">
        <v>98</v>
      </c>
      <c r="AA15" s="309">
        <v>71</v>
      </c>
      <c r="AB15" s="309">
        <v>75</v>
      </c>
      <c r="AC15" s="309">
        <v>94</v>
      </c>
      <c r="AD15" s="309">
        <v>91</v>
      </c>
      <c r="AE15" s="307">
        <v>88</v>
      </c>
      <c r="AF15" s="307">
        <v>105</v>
      </c>
      <c r="AG15" s="307">
        <v>101</v>
      </c>
      <c r="AH15" s="307">
        <v>123</v>
      </c>
      <c r="AI15" s="307">
        <v>103.52643100000002</v>
      </c>
      <c r="AJ15" s="307">
        <v>104.56348</v>
      </c>
      <c r="AK15" s="307">
        <v>131.07290578000001</v>
      </c>
      <c r="AL15" s="307">
        <v>150.113832</v>
      </c>
      <c r="AM15" s="307">
        <v>116.648422</v>
      </c>
      <c r="AN15" s="307">
        <v>112.98732099999999</v>
      </c>
      <c r="AO15" s="307">
        <v>130.86787600000002</v>
      </c>
      <c r="AP15" s="307">
        <v>146.19082960999998</v>
      </c>
      <c r="AQ15" s="313">
        <v>124.430335</v>
      </c>
      <c r="AR15" s="307">
        <v>132.33845237000003</v>
      </c>
      <c r="AS15" s="307">
        <v>183.185599</v>
      </c>
      <c r="AT15" s="307">
        <v>195.920039</v>
      </c>
      <c r="AU15" s="307">
        <v>283.81572103999997</v>
      </c>
      <c r="AV15" s="307">
        <v>213.29927422000003</v>
      </c>
      <c r="AW15" s="307">
        <v>269.58079513000001</v>
      </c>
      <c r="AX15" s="307">
        <v>360.09945387000005</v>
      </c>
      <c r="AY15" s="307">
        <v>212.76992362999999</v>
      </c>
      <c r="AZ15" s="307">
        <v>184.37888239</v>
      </c>
      <c r="BA15" s="307">
        <v>211.94315667000001</v>
      </c>
      <c r="BB15" s="307">
        <v>285.19412727999998</v>
      </c>
      <c r="BC15" s="307">
        <v>172.29684733000002</v>
      </c>
      <c r="BD15" s="307">
        <v>205.10665312999998</v>
      </c>
      <c r="BE15" s="307">
        <v>280.14823724999997</v>
      </c>
      <c r="BF15" s="307">
        <v>308.48459424999999</v>
      </c>
      <c r="BG15" s="307">
        <v>399.49447674999999</v>
      </c>
      <c r="BH15" s="307">
        <v>331.04775532999997</v>
      </c>
      <c r="BI15" s="307">
        <v>415.75732140000002</v>
      </c>
      <c r="BJ15" s="307">
        <v>506.03495605999996</v>
      </c>
      <c r="BK15" s="307">
        <v>454.57859999999999</v>
      </c>
      <c r="BL15" s="307">
        <v>487.54481729000003</v>
      </c>
      <c r="BM15" s="307">
        <f t="shared" si="30"/>
        <v>730.54223207999996</v>
      </c>
      <c r="BN15" s="393">
        <f t="shared" si="31"/>
        <v>942.12341729000002</v>
      </c>
      <c r="BO15" s="307">
        <f>AA15+AB15+AC15+AD15</f>
        <v>331</v>
      </c>
      <c r="BP15" s="307">
        <f>AE15+AF15+AG15+AH15</f>
        <v>417</v>
      </c>
      <c r="BQ15" s="307">
        <f>AI15+AJ15+AK15+AL15</f>
        <v>489.27664878000007</v>
      </c>
      <c r="BR15" s="307">
        <f>AM15+AN15+AO15+AP15</f>
        <v>506.69444860999999</v>
      </c>
      <c r="BS15" s="307">
        <f>AQ15+AR15+AS15+AT15</f>
        <v>635.87442537000004</v>
      </c>
      <c r="BT15" s="307">
        <f>AU15+AV15+AW15+AX15</f>
        <v>1126.7952442599999</v>
      </c>
      <c r="BU15" s="307">
        <f t="shared" ref="BU15" si="67">AY15+AZ15+BA15+BB15</f>
        <v>894.28608996999992</v>
      </c>
      <c r="BV15" s="307">
        <f>BC15+BD15+BE15+BF15</f>
        <v>966.03633195999998</v>
      </c>
      <c r="BW15" s="307">
        <f>BG15+BH15+BI15+BJ15</f>
        <v>1652.33450954</v>
      </c>
      <c r="BX15" s="139">
        <f t="shared" ref="BX15:CY15" si="68">W15/S15*100</f>
        <v>81.538461538461533</v>
      </c>
      <c r="BY15" s="138">
        <f t="shared" si="68"/>
        <v>64.848484848484844</v>
      </c>
      <c r="BZ15" s="138">
        <f t="shared" si="68"/>
        <v>65.408805031446533</v>
      </c>
      <c r="CA15" s="138">
        <f t="shared" si="68"/>
        <v>49.746192893401016</v>
      </c>
      <c r="CB15" s="138">
        <f t="shared" si="68"/>
        <v>66.981132075471692</v>
      </c>
      <c r="CC15" s="138">
        <f t="shared" si="68"/>
        <v>70.09345794392523</v>
      </c>
      <c r="CD15" s="138">
        <f t="shared" si="68"/>
        <v>90.384615384615387</v>
      </c>
      <c r="CE15" s="138">
        <f t="shared" si="68"/>
        <v>92.857142857142861</v>
      </c>
      <c r="CF15" s="138">
        <f t="shared" si="68"/>
        <v>123.94366197183098</v>
      </c>
      <c r="CG15" s="138">
        <f t="shared" si="68"/>
        <v>140</v>
      </c>
      <c r="CH15" s="138">
        <f t="shared" si="68"/>
        <v>107.44680851063831</v>
      </c>
      <c r="CI15" s="138">
        <f t="shared" si="68"/>
        <v>135.16483516483518</v>
      </c>
      <c r="CJ15" s="138">
        <f t="shared" si="68"/>
        <v>117.64367159090912</v>
      </c>
      <c r="CK15" s="138">
        <f t="shared" si="68"/>
        <v>99.584266666666664</v>
      </c>
      <c r="CL15" s="138">
        <f t="shared" si="68"/>
        <v>129.77515423762378</v>
      </c>
      <c r="CM15" s="138">
        <f t="shared" si="68"/>
        <v>122.04376585365854</v>
      </c>
      <c r="CN15" s="138">
        <f t="shared" si="68"/>
        <v>112.67501533014305</v>
      </c>
      <c r="CO15" s="138">
        <f t="shared" si="68"/>
        <v>108.0561980148327</v>
      </c>
      <c r="CP15" s="138">
        <f t="shared" si="68"/>
        <v>99.843575772750384</v>
      </c>
      <c r="CQ15" s="138">
        <f t="shared" si="68"/>
        <v>97.386648293676217</v>
      </c>
      <c r="CR15" s="138">
        <f t="shared" si="68"/>
        <v>106.67125441268293</v>
      </c>
      <c r="CS15" s="138">
        <f t="shared" si="68"/>
        <v>117.12681670715959</v>
      </c>
      <c r="CT15" s="138">
        <f t="shared" si="68"/>
        <v>139.97751365659815</v>
      </c>
      <c r="CU15" s="138">
        <f t="shared" si="68"/>
        <v>134.01664079933394</v>
      </c>
      <c r="CV15" s="138">
        <f t="shared" si="68"/>
        <v>228.09206536332155</v>
      </c>
      <c r="CW15" s="138">
        <f t="shared" si="68"/>
        <v>161.17709584788307</v>
      </c>
      <c r="CX15" s="138">
        <f t="shared" si="68"/>
        <v>147.16265721848583</v>
      </c>
      <c r="CY15" s="138">
        <f t="shared" si="68"/>
        <v>183.79919466532979</v>
      </c>
      <c r="CZ15" s="138">
        <f t="shared" ref="CZ15:DB15" si="69">AY15/AU15*100</f>
        <v>74.967631408977851</v>
      </c>
      <c r="DA15" s="138">
        <f t="shared" si="69"/>
        <v>86.441401671075951</v>
      </c>
      <c r="DB15" s="138">
        <f t="shared" si="69"/>
        <v>78.619530952787116</v>
      </c>
      <c r="DC15" s="138">
        <f t="shared" ref="DC15:DD15" si="70">BB15/AX15*100</f>
        <v>79.198711415696351</v>
      </c>
      <c r="DD15" s="139">
        <f t="shared" si="70"/>
        <v>80.978008729099642</v>
      </c>
      <c r="DE15" s="138">
        <f t="shared" ref="DE15:DK15" si="71">BD15/AZ15*100</f>
        <v>111.24194401838081</v>
      </c>
      <c r="DF15" s="138">
        <f t="shared" si="71"/>
        <v>132.18083643351443</v>
      </c>
      <c r="DG15" s="138">
        <f t="shared" si="71"/>
        <v>108.16653105452403</v>
      </c>
      <c r="DH15" s="138">
        <f t="shared" si="71"/>
        <v>231.8640665460631</v>
      </c>
      <c r="DI15" s="138">
        <f t="shared" si="71"/>
        <v>161.40273866210299</v>
      </c>
      <c r="DJ15" s="138">
        <f t="shared" si="71"/>
        <v>148.40618862398361</v>
      </c>
      <c r="DK15" s="138">
        <f t="shared" si="71"/>
        <v>164.0389716349668</v>
      </c>
      <c r="DL15" s="138">
        <f>BK15/BG15*100</f>
        <v>113.78845677620497</v>
      </c>
      <c r="DM15" s="138">
        <f t="shared" si="10"/>
        <v>147.273258749028</v>
      </c>
      <c r="DN15" s="260">
        <f t="shared" si="11"/>
        <v>128.96221134370097</v>
      </c>
    </row>
    <row r="16" spans="1:366" ht="19.95" customHeight="1">
      <c r="A16" s="390">
        <v>8</v>
      </c>
      <c r="B16" s="135" t="str">
        <f>IF('1'!$A$1=1,D16,F16)</f>
        <v>France</v>
      </c>
      <c r="C16" s="136"/>
      <c r="D16" s="428" t="s">
        <v>344</v>
      </c>
      <c r="E16" s="415"/>
      <c r="F16" s="515" t="s">
        <v>93</v>
      </c>
      <c r="G16" s="518">
        <v>211</v>
      </c>
      <c r="H16" s="305">
        <v>263</v>
      </c>
      <c r="I16" s="305">
        <v>268</v>
      </c>
      <c r="J16" s="305">
        <v>329</v>
      </c>
      <c r="K16" s="307">
        <v>302</v>
      </c>
      <c r="L16" s="307">
        <v>378</v>
      </c>
      <c r="M16" s="307">
        <v>355</v>
      </c>
      <c r="N16" s="307">
        <v>426</v>
      </c>
      <c r="O16" s="311">
        <v>374</v>
      </c>
      <c r="P16" s="311">
        <v>415</v>
      </c>
      <c r="Q16" s="311">
        <v>372</v>
      </c>
      <c r="R16" s="311">
        <v>467</v>
      </c>
      <c r="S16" s="312">
        <v>453</v>
      </c>
      <c r="T16" s="312">
        <v>424</v>
      </c>
      <c r="U16" s="312">
        <v>384</v>
      </c>
      <c r="V16" s="312">
        <v>423</v>
      </c>
      <c r="W16" s="312">
        <v>366</v>
      </c>
      <c r="X16" s="312">
        <v>298</v>
      </c>
      <c r="Y16" s="312">
        <v>262</v>
      </c>
      <c r="Z16" s="312">
        <v>295</v>
      </c>
      <c r="AA16" s="309">
        <v>263</v>
      </c>
      <c r="AB16" s="309">
        <v>190</v>
      </c>
      <c r="AC16" s="309">
        <v>181</v>
      </c>
      <c r="AD16" s="309">
        <v>223</v>
      </c>
      <c r="AE16" s="307">
        <v>420</v>
      </c>
      <c r="AF16" s="307">
        <v>225</v>
      </c>
      <c r="AG16" s="307">
        <v>361</v>
      </c>
      <c r="AH16" s="307">
        <v>483</v>
      </c>
      <c r="AI16" s="307">
        <v>518.88480700000002</v>
      </c>
      <c r="AJ16" s="307">
        <v>290.64039700000001</v>
      </c>
      <c r="AK16" s="307">
        <v>314.72204512999997</v>
      </c>
      <c r="AL16" s="307">
        <v>397.10346499999997</v>
      </c>
      <c r="AM16" s="307">
        <v>417.45620100000002</v>
      </c>
      <c r="AN16" s="307">
        <v>300.158119</v>
      </c>
      <c r="AO16" s="307">
        <v>323.71364599999998</v>
      </c>
      <c r="AP16" s="307">
        <v>395.37820695000005</v>
      </c>
      <c r="AQ16" s="313">
        <v>466.16269699999998</v>
      </c>
      <c r="AR16" s="307">
        <v>363.47911706999997</v>
      </c>
      <c r="AS16" s="307">
        <v>367.58972999999997</v>
      </c>
      <c r="AT16" s="307">
        <v>414.08985100000001</v>
      </c>
      <c r="AU16" s="307">
        <v>444.17873271999997</v>
      </c>
      <c r="AV16" s="307">
        <v>261.8329966</v>
      </c>
      <c r="AW16" s="307">
        <v>309.54700571000001</v>
      </c>
      <c r="AX16" s="307">
        <v>418.00574870000003</v>
      </c>
      <c r="AY16" s="307">
        <v>451.18809601999999</v>
      </c>
      <c r="AZ16" s="307">
        <v>411.02470157000005</v>
      </c>
      <c r="BA16" s="307">
        <v>391.46558428000003</v>
      </c>
      <c r="BB16" s="307">
        <v>476.25697919999993</v>
      </c>
      <c r="BC16" s="307">
        <v>358.37826908</v>
      </c>
      <c r="BD16" s="307">
        <v>303.75547811000001</v>
      </c>
      <c r="BE16" s="307">
        <v>238.23806623000002</v>
      </c>
      <c r="BF16" s="307">
        <v>307.70887518999996</v>
      </c>
      <c r="BG16" s="307">
        <v>445.82681796999998</v>
      </c>
      <c r="BH16" s="307">
        <v>434.74816249000003</v>
      </c>
      <c r="BI16" s="307">
        <v>387.07705356999998</v>
      </c>
      <c r="BJ16" s="307">
        <v>472.19866378</v>
      </c>
      <c r="BK16" s="307">
        <v>435.02307944000006</v>
      </c>
      <c r="BL16" s="307">
        <v>361.65431780000006</v>
      </c>
      <c r="BM16" s="307">
        <f t="shared" si="30"/>
        <v>880.57498046000001</v>
      </c>
      <c r="BN16" s="393">
        <f t="shared" si="31"/>
        <v>796.67739724000012</v>
      </c>
      <c r="BO16" s="307">
        <f t="shared" si="32"/>
        <v>857</v>
      </c>
      <c r="BP16" s="307">
        <f t="shared" si="33"/>
        <v>1489</v>
      </c>
      <c r="BQ16" s="307">
        <f t="shared" si="34"/>
        <v>1521.3507141299999</v>
      </c>
      <c r="BR16" s="307">
        <f t="shared" si="35"/>
        <v>1436.7061729500001</v>
      </c>
      <c r="BS16" s="307">
        <f>AQ16+AR16+AS16+AT16</f>
        <v>1611.3213950699999</v>
      </c>
      <c r="BT16" s="307">
        <f>AU16+AV16+AW16+AX16</f>
        <v>1433.5644837300001</v>
      </c>
      <c r="BU16" s="307">
        <f t="shared" si="1"/>
        <v>1729.93536107</v>
      </c>
      <c r="BV16" s="307">
        <f t="shared" si="2"/>
        <v>1208.0806886099999</v>
      </c>
      <c r="BW16" s="307">
        <f t="shared" si="37"/>
        <v>1739.8506978099999</v>
      </c>
      <c r="BX16" s="139">
        <f t="shared" ref="BX16:CL16" si="72">W16/S16*100</f>
        <v>80.794701986754973</v>
      </c>
      <c r="BY16" s="138">
        <f t="shared" si="72"/>
        <v>70.283018867924525</v>
      </c>
      <c r="BZ16" s="138">
        <f t="shared" si="72"/>
        <v>68.229166666666657</v>
      </c>
      <c r="CA16" s="138">
        <f t="shared" si="72"/>
        <v>69.739952718676122</v>
      </c>
      <c r="CB16" s="138">
        <f t="shared" si="72"/>
        <v>71.857923497267763</v>
      </c>
      <c r="CC16" s="138">
        <f t="shared" si="72"/>
        <v>63.758389261744966</v>
      </c>
      <c r="CD16" s="138">
        <f t="shared" si="72"/>
        <v>69.083969465648849</v>
      </c>
      <c r="CE16" s="138">
        <f t="shared" si="72"/>
        <v>75.593220338983045</v>
      </c>
      <c r="CF16" s="138">
        <f t="shared" si="72"/>
        <v>159.69581749049431</v>
      </c>
      <c r="CG16" s="138">
        <f t="shared" si="72"/>
        <v>118.42105263157893</v>
      </c>
      <c r="CH16" s="138">
        <f t="shared" si="72"/>
        <v>199.44751381215468</v>
      </c>
      <c r="CI16" s="138">
        <f t="shared" si="72"/>
        <v>216.59192825112106</v>
      </c>
      <c r="CJ16" s="138">
        <f t="shared" si="72"/>
        <v>123.54400166666667</v>
      </c>
      <c r="CK16" s="138">
        <f t="shared" si="72"/>
        <v>129.17350977777778</v>
      </c>
      <c r="CL16" s="138">
        <f t="shared" si="72"/>
        <v>87.180621919667573</v>
      </c>
      <c r="CM16" s="138">
        <f t="shared" ref="CM16:CU16" si="73">AL16/AH16*100</f>
        <v>82.216038302277425</v>
      </c>
      <c r="CN16" s="138">
        <f t="shared" si="73"/>
        <v>80.452577406067704</v>
      </c>
      <c r="CO16" s="138">
        <f t="shared" si="73"/>
        <v>103.27474160448521</v>
      </c>
      <c r="CP16" s="138">
        <f t="shared" si="73"/>
        <v>102.85699747098616</v>
      </c>
      <c r="CQ16" s="138">
        <f t="shared" si="73"/>
        <v>99.565539411750052</v>
      </c>
      <c r="CR16" s="138">
        <f t="shared" si="73"/>
        <v>111.66745059321804</v>
      </c>
      <c r="CS16" s="138">
        <f t="shared" si="73"/>
        <v>121.09588049157516</v>
      </c>
      <c r="CT16" s="138">
        <f t="shared" si="73"/>
        <v>113.55398035954283</v>
      </c>
      <c r="CU16" s="138">
        <f t="shared" si="73"/>
        <v>104.73259368399287</v>
      </c>
      <c r="CV16" s="138">
        <f t="shared" ref="CV16:DB16" si="74">AU16/AQ16*100</f>
        <v>95.284057600173014</v>
      </c>
      <c r="CW16" s="138">
        <f t="shared" si="74"/>
        <v>72.035224117036506</v>
      </c>
      <c r="CX16" s="138">
        <f t="shared" si="74"/>
        <v>84.209916775966519</v>
      </c>
      <c r="CY16" s="138">
        <f t="shared" si="74"/>
        <v>100.94566377092879</v>
      </c>
      <c r="CZ16" s="138">
        <f t="shared" si="74"/>
        <v>101.57805018197901</v>
      </c>
      <c r="DA16" s="138">
        <f t="shared" si="74"/>
        <v>156.97971871662872</v>
      </c>
      <c r="DB16" s="138">
        <f t="shared" si="74"/>
        <v>126.46401905329547</v>
      </c>
      <c r="DC16" s="138">
        <f t="shared" ref="DC16:DE16" si="75">BB16/AX16*100</f>
        <v>113.93550942329418</v>
      </c>
      <c r="DD16" s="139">
        <f t="shared" si="75"/>
        <v>79.429903457407264</v>
      </c>
      <c r="DE16" s="138">
        <f t="shared" si="75"/>
        <v>73.902000767773458</v>
      </c>
      <c r="DF16" s="138">
        <f t="shared" ref="DF16:DG17" si="76">BE16/BA16*100</f>
        <v>60.857984915373208</v>
      </c>
      <c r="DG16" s="138">
        <f t="shared" si="76"/>
        <v>64.609840617323599</v>
      </c>
      <c r="DH16" s="138">
        <f t="shared" ref="DH16:DH19" si="77">BG16/BC16*100</f>
        <v>124.40118624226042</v>
      </c>
      <c r="DI16" s="138">
        <f t="shared" ref="DI16:DI19" si="78">BH16/BD16*100</f>
        <v>143.12438583661137</v>
      </c>
      <c r="DJ16" s="138">
        <f t="shared" si="29"/>
        <v>162.47489735595306</v>
      </c>
      <c r="DK16" s="138">
        <f>BJ16/BF16*100</f>
        <v>153.45630297092768</v>
      </c>
      <c r="DL16" s="138">
        <f t="shared" si="9"/>
        <v>97.576696130754769</v>
      </c>
      <c r="DM16" s="138">
        <f t="shared" si="10"/>
        <v>83.187083696603025</v>
      </c>
      <c r="DN16" s="260">
        <f t="shared" si="11"/>
        <v>90.47240892806505</v>
      </c>
      <c r="LF16" s="475" t="s">
        <v>291</v>
      </c>
      <c r="LG16" s="475" t="s">
        <v>292</v>
      </c>
    </row>
    <row r="17" spans="1:361" ht="19.95" customHeight="1">
      <c r="A17" s="390">
        <v>9</v>
      </c>
      <c r="B17" s="135" t="str">
        <f>IF('1'!$A$1=1,D17,F17)</f>
        <v>Romania</v>
      </c>
      <c r="C17" s="136"/>
      <c r="D17" s="428" t="s">
        <v>336</v>
      </c>
      <c r="E17" s="415"/>
      <c r="F17" s="515" t="s">
        <v>89</v>
      </c>
      <c r="G17" s="518">
        <v>126</v>
      </c>
      <c r="H17" s="305">
        <v>167</v>
      </c>
      <c r="I17" s="305">
        <v>174</v>
      </c>
      <c r="J17" s="305">
        <v>184</v>
      </c>
      <c r="K17" s="307">
        <v>226</v>
      </c>
      <c r="L17" s="307">
        <v>269</v>
      </c>
      <c r="M17" s="307">
        <v>364</v>
      </c>
      <c r="N17" s="307">
        <v>222</v>
      </c>
      <c r="O17" s="311">
        <v>194</v>
      </c>
      <c r="P17" s="311">
        <v>239</v>
      </c>
      <c r="Q17" s="311">
        <v>210</v>
      </c>
      <c r="R17" s="311">
        <v>248</v>
      </c>
      <c r="S17" s="312">
        <v>167</v>
      </c>
      <c r="T17" s="312">
        <v>135</v>
      </c>
      <c r="U17" s="312">
        <v>293</v>
      </c>
      <c r="V17" s="312">
        <v>269</v>
      </c>
      <c r="W17" s="312">
        <v>240</v>
      </c>
      <c r="X17" s="312">
        <v>159</v>
      </c>
      <c r="Y17" s="312">
        <v>225</v>
      </c>
      <c r="Z17" s="312">
        <v>165</v>
      </c>
      <c r="AA17" s="309">
        <v>102</v>
      </c>
      <c r="AB17" s="309">
        <v>56</v>
      </c>
      <c r="AC17" s="309">
        <v>60</v>
      </c>
      <c r="AD17" s="309">
        <v>71</v>
      </c>
      <c r="AE17" s="307">
        <v>89</v>
      </c>
      <c r="AF17" s="307">
        <v>65</v>
      </c>
      <c r="AG17" s="307">
        <v>69</v>
      </c>
      <c r="AH17" s="307">
        <v>92</v>
      </c>
      <c r="AI17" s="307">
        <v>92.407006999999993</v>
      </c>
      <c r="AJ17" s="307">
        <v>79.135465999999994</v>
      </c>
      <c r="AK17" s="307">
        <v>87.061916679999996</v>
      </c>
      <c r="AL17" s="307">
        <v>102.284802</v>
      </c>
      <c r="AM17" s="307">
        <v>96.707999000000001</v>
      </c>
      <c r="AN17" s="307">
        <v>87.359590999999995</v>
      </c>
      <c r="AO17" s="307">
        <v>94.132298000000006</v>
      </c>
      <c r="AP17" s="307">
        <v>113.92172141</v>
      </c>
      <c r="AQ17" s="313">
        <v>112.76053900000001</v>
      </c>
      <c r="AR17" s="307">
        <v>108.5904802</v>
      </c>
      <c r="AS17" s="307">
        <v>142.00960800000001</v>
      </c>
      <c r="AT17" s="307">
        <v>151.03069299999999</v>
      </c>
      <c r="AU17" s="307">
        <v>131.77596306000001</v>
      </c>
      <c r="AV17" s="307">
        <v>74.819523709999999</v>
      </c>
      <c r="AW17" s="307">
        <v>140.67847231000002</v>
      </c>
      <c r="AX17" s="307">
        <v>198.26427462999999</v>
      </c>
      <c r="AY17" s="307">
        <v>138.43683988000001</v>
      </c>
      <c r="AZ17" s="307">
        <v>172.60989989000001</v>
      </c>
      <c r="BA17" s="307">
        <v>164.74931992</v>
      </c>
      <c r="BB17" s="307">
        <v>177.1992927</v>
      </c>
      <c r="BC17" s="307">
        <v>92.01395358000002</v>
      </c>
      <c r="BD17" s="307">
        <v>284.57135687000005</v>
      </c>
      <c r="BE17" s="307">
        <v>531.94004482000003</v>
      </c>
      <c r="BF17" s="307">
        <v>504.88302205000002</v>
      </c>
      <c r="BG17" s="307">
        <v>355.70077850999996</v>
      </c>
      <c r="BH17" s="307">
        <v>363.48510119999997</v>
      </c>
      <c r="BI17" s="307">
        <v>355.83047621999998</v>
      </c>
      <c r="BJ17" s="307">
        <v>428.19225066000001</v>
      </c>
      <c r="BK17" s="307">
        <v>369.32455456999998</v>
      </c>
      <c r="BL17" s="307">
        <v>415.14709644000004</v>
      </c>
      <c r="BM17" s="307">
        <f t="shared" si="30"/>
        <v>719.18587970999988</v>
      </c>
      <c r="BN17" s="393">
        <f t="shared" si="31"/>
        <v>784.47165100999996</v>
      </c>
      <c r="BO17" s="307">
        <f t="shared" si="32"/>
        <v>289</v>
      </c>
      <c r="BP17" s="307">
        <f t="shared" si="33"/>
        <v>315</v>
      </c>
      <c r="BQ17" s="307">
        <f t="shared" si="34"/>
        <v>360.88919167999995</v>
      </c>
      <c r="BR17" s="307">
        <f t="shared" si="35"/>
        <v>392.12160941000002</v>
      </c>
      <c r="BS17" s="307">
        <f t="shared" ref="BS17" si="79">AQ17+AR17+AS17+AT17</f>
        <v>514.3913202</v>
      </c>
      <c r="BT17" s="307">
        <f t="shared" ref="BT17" si="80">AU17+AV17+AW17+AX17</f>
        <v>545.53823370999999</v>
      </c>
      <c r="BU17" s="307">
        <f t="shared" ref="BU17:BU22" si="81">AY17+AZ17+BA17+BB17</f>
        <v>652.99535239000011</v>
      </c>
      <c r="BV17" s="307">
        <f t="shared" si="2"/>
        <v>1413.40837732</v>
      </c>
      <c r="BW17" s="307">
        <f t="shared" si="37"/>
        <v>1503.2086065899998</v>
      </c>
      <c r="BX17" s="139">
        <f t="shared" ref="BX17:CM17" si="82">W17/S17*100</f>
        <v>143.7125748502994</v>
      </c>
      <c r="BY17" s="138">
        <f t="shared" si="82"/>
        <v>117.77777777777779</v>
      </c>
      <c r="BZ17" s="138">
        <f t="shared" si="82"/>
        <v>76.791808873720129</v>
      </c>
      <c r="CA17" s="138">
        <f t="shared" si="82"/>
        <v>61.338289962825279</v>
      </c>
      <c r="CB17" s="138">
        <f t="shared" si="82"/>
        <v>42.5</v>
      </c>
      <c r="CC17" s="138">
        <f t="shared" si="82"/>
        <v>35.220125786163521</v>
      </c>
      <c r="CD17" s="138">
        <f t="shared" si="82"/>
        <v>26.666666666666668</v>
      </c>
      <c r="CE17" s="138">
        <f t="shared" si="82"/>
        <v>43.030303030303031</v>
      </c>
      <c r="CF17" s="138">
        <f t="shared" si="82"/>
        <v>87.254901960784309</v>
      </c>
      <c r="CG17" s="138">
        <f t="shared" si="82"/>
        <v>116.07142857142858</v>
      </c>
      <c r="CH17" s="138">
        <f t="shared" si="82"/>
        <v>114.99999999999999</v>
      </c>
      <c r="CI17" s="138">
        <f t="shared" si="82"/>
        <v>129.57746478873241</v>
      </c>
      <c r="CJ17" s="138">
        <f t="shared" si="82"/>
        <v>103.82809775280899</v>
      </c>
      <c r="CK17" s="138">
        <f t="shared" si="82"/>
        <v>121.74687076923077</v>
      </c>
      <c r="CL17" s="138">
        <f t="shared" si="82"/>
        <v>126.1766908405797</v>
      </c>
      <c r="CM17" s="138">
        <f t="shared" si="82"/>
        <v>111.17913260869565</v>
      </c>
      <c r="CN17" s="138">
        <f t="shared" ref="CN17:CS17" si="83">AM17/AI17*100</f>
        <v>104.65440028806474</v>
      </c>
      <c r="CO17" s="138">
        <f t="shared" si="83"/>
        <v>110.39246423341969</v>
      </c>
      <c r="CP17" s="138">
        <f t="shared" si="83"/>
        <v>108.12109541073798</v>
      </c>
      <c r="CQ17" s="138">
        <f t="shared" si="83"/>
        <v>111.37697798935955</v>
      </c>
      <c r="CR17" s="138">
        <f t="shared" si="83"/>
        <v>116.59897853951047</v>
      </c>
      <c r="CS17" s="138">
        <f t="shared" si="83"/>
        <v>124.30287156449715</v>
      </c>
      <c r="CT17" s="138">
        <f>AS17/AO17*100</f>
        <v>150.86172442109086</v>
      </c>
      <c r="CU17" s="138">
        <f>AT17/AP17*100</f>
        <v>132.57409660835987</v>
      </c>
      <c r="CV17" s="138">
        <f>AU17/AQ17*100</f>
        <v>116.86354484346691</v>
      </c>
      <c r="CW17" s="138">
        <f t="shared" ref="CW17:CX17" si="84">AV17/AR17*100</f>
        <v>68.900628832471085</v>
      </c>
      <c r="CX17" s="138">
        <f t="shared" si="84"/>
        <v>99.062643923360454</v>
      </c>
      <c r="CY17" s="138">
        <f t="shared" ref="CY17:DE17" si="85">AX17/AT17*100</f>
        <v>131.27416069659429</v>
      </c>
      <c r="CZ17" s="138">
        <f t="shared" si="85"/>
        <v>105.05469788672094</v>
      </c>
      <c r="DA17" s="138">
        <f t="shared" si="85"/>
        <v>230.70168230291719</v>
      </c>
      <c r="DB17" s="138">
        <f t="shared" si="85"/>
        <v>117.1105409482677</v>
      </c>
      <c r="DC17" s="138">
        <f t="shared" si="85"/>
        <v>89.37530123906015</v>
      </c>
      <c r="DD17" s="139">
        <f t="shared" si="85"/>
        <v>66.466378212446671</v>
      </c>
      <c r="DE17" s="138">
        <f t="shared" si="85"/>
        <v>164.86386762946407</v>
      </c>
      <c r="DF17" s="138">
        <f t="shared" si="76"/>
        <v>322.87844652609357</v>
      </c>
      <c r="DG17" s="138">
        <f t="shared" si="76"/>
        <v>284.92383595727529</v>
      </c>
      <c r="DH17" s="138">
        <f t="shared" si="77"/>
        <v>386.57264976745267</v>
      </c>
      <c r="DI17" s="138">
        <f t="shared" si="78"/>
        <v>127.7307404364136</v>
      </c>
      <c r="DJ17" s="138">
        <f t="shared" si="29"/>
        <v>66.892966544830685</v>
      </c>
      <c r="DK17" s="138">
        <f t="shared" ref="DK17:DK24" si="86">BJ17/BF17*100</f>
        <v>84.810190075592388</v>
      </c>
      <c r="DL17" s="138">
        <f t="shared" si="9"/>
        <v>103.83012264327023</v>
      </c>
      <c r="DM17" s="138">
        <f t="shared" si="10"/>
        <v>114.21296088049951</v>
      </c>
      <c r="DN17" s="260">
        <f t="shared" si="11"/>
        <v>109.07773263378384</v>
      </c>
      <c r="LB17" s="477" t="s">
        <v>256</v>
      </c>
      <c r="LC17" s="350" t="s">
        <v>257</v>
      </c>
      <c r="LF17" s="475" t="s">
        <v>291</v>
      </c>
      <c r="LG17" s="475" t="s">
        <v>292</v>
      </c>
    </row>
    <row r="18" spans="1:361" ht="19.95" customHeight="1">
      <c r="A18" s="390">
        <v>10</v>
      </c>
      <c r="B18" s="135" t="str">
        <f>IF('1'!$A$1=1,D18,F18)</f>
        <v>Hungary</v>
      </c>
      <c r="C18" s="136"/>
      <c r="D18" s="428" t="s">
        <v>341</v>
      </c>
      <c r="E18" s="415"/>
      <c r="F18" s="515" t="s">
        <v>90</v>
      </c>
      <c r="G18" s="518">
        <v>185</v>
      </c>
      <c r="H18" s="305">
        <v>218</v>
      </c>
      <c r="I18" s="305">
        <v>306</v>
      </c>
      <c r="J18" s="305">
        <v>301</v>
      </c>
      <c r="K18" s="307">
        <v>216</v>
      </c>
      <c r="L18" s="307">
        <v>234</v>
      </c>
      <c r="M18" s="307">
        <v>271</v>
      </c>
      <c r="N18" s="307">
        <v>254</v>
      </c>
      <c r="O18" s="311">
        <v>203</v>
      </c>
      <c r="P18" s="311">
        <v>240</v>
      </c>
      <c r="Q18" s="311">
        <v>212</v>
      </c>
      <c r="R18" s="311">
        <v>246</v>
      </c>
      <c r="S18" s="312">
        <v>250</v>
      </c>
      <c r="T18" s="312">
        <v>269</v>
      </c>
      <c r="U18" s="312">
        <v>300</v>
      </c>
      <c r="V18" s="312">
        <v>352</v>
      </c>
      <c r="W18" s="312">
        <v>207</v>
      </c>
      <c r="X18" s="312">
        <v>261</v>
      </c>
      <c r="Y18" s="312">
        <v>275</v>
      </c>
      <c r="Z18" s="312">
        <v>432</v>
      </c>
      <c r="AA18" s="309">
        <v>480</v>
      </c>
      <c r="AB18" s="309">
        <v>316</v>
      </c>
      <c r="AC18" s="309">
        <v>279</v>
      </c>
      <c r="AD18" s="309">
        <v>250</v>
      </c>
      <c r="AE18" s="307">
        <v>146</v>
      </c>
      <c r="AF18" s="307">
        <v>119</v>
      </c>
      <c r="AG18" s="307">
        <v>121</v>
      </c>
      <c r="AH18" s="307">
        <v>115</v>
      </c>
      <c r="AI18" s="307">
        <v>156.72710800000002</v>
      </c>
      <c r="AJ18" s="307">
        <v>175.979266</v>
      </c>
      <c r="AK18" s="307">
        <v>221.69149181999998</v>
      </c>
      <c r="AL18" s="307">
        <v>225.24500799999998</v>
      </c>
      <c r="AM18" s="307">
        <v>190.89734399999998</v>
      </c>
      <c r="AN18" s="307">
        <v>185.75119400000003</v>
      </c>
      <c r="AO18" s="307">
        <v>252.72009600000001</v>
      </c>
      <c r="AP18" s="307">
        <v>231.92584737999999</v>
      </c>
      <c r="AQ18" s="313">
        <v>217.09777800000001</v>
      </c>
      <c r="AR18" s="307">
        <v>208.56588915999998</v>
      </c>
      <c r="AS18" s="307">
        <v>218.78646599999999</v>
      </c>
      <c r="AT18" s="307">
        <v>249.579429</v>
      </c>
      <c r="AU18" s="307">
        <v>270.21515203000001</v>
      </c>
      <c r="AV18" s="307">
        <v>190.80017703999999</v>
      </c>
      <c r="AW18" s="307">
        <v>270.06290196999998</v>
      </c>
      <c r="AX18" s="307">
        <v>334.96049732</v>
      </c>
      <c r="AY18" s="307">
        <v>396.97383184</v>
      </c>
      <c r="AZ18" s="307">
        <v>269.97798647000002</v>
      </c>
      <c r="BA18" s="307">
        <v>292.72979117</v>
      </c>
      <c r="BB18" s="307">
        <v>265.04964590999998</v>
      </c>
      <c r="BC18" s="307">
        <v>210.24753473999999</v>
      </c>
      <c r="BD18" s="307">
        <v>168.24734777</v>
      </c>
      <c r="BE18" s="307">
        <v>180.81025969000001</v>
      </c>
      <c r="BF18" s="307">
        <v>180.39726099000001</v>
      </c>
      <c r="BG18" s="307">
        <v>310.80182209999998</v>
      </c>
      <c r="BH18" s="307">
        <v>249.21324318000001</v>
      </c>
      <c r="BI18" s="307">
        <v>284.50324752</v>
      </c>
      <c r="BJ18" s="307">
        <v>244.51793606000001</v>
      </c>
      <c r="BK18" s="307">
        <v>262.80964676999997</v>
      </c>
      <c r="BL18" s="307">
        <v>320.65419098000001</v>
      </c>
      <c r="BM18" s="307">
        <f t="shared" si="30"/>
        <v>560.01506528000004</v>
      </c>
      <c r="BN18" s="393">
        <f t="shared" si="31"/>
        <v>583.46383775000004</v>
      </c>
      <c r="BO18" s="307">
        <f>AA18+AB18+AC18+AD18</f>
        <v>1325</v>
      </c>
      <c r="BP18" s="307">
        <f>AE18+AF18+AG18+AH18</f>
        <v>501</v>
      </c>
      <c r="BQ18" s="307">
        <f>AI18+AJ18+AK18+AL18</f>
        <v>779.64287381999998</v>
      </c>
      <c r="BR18" s="307">
        <f>AM18+AN18+AO18+AP18</f>
        <v>861.29448137999998</v>
      </c>
      <c r="BS18" s="307">
        <f>AQ18+AR18+AS18+AT18</f>
        <v>894.02956215999995</v>
      </c>
      <c r="BT18" s="307">
        <f>AU18+AV18+AW18+AX18</f>
        <v>1066.0387283600001</v>
      </c>
      <c r="BU18" s="307">
        <f>AY18+AZ18+BA18+BB18</f>
        <v>1224.7312553900001</v>
      </c>
      <c r="BV18" s="307">
        <f>BC18+BD18+BE18+BF18</f>
        <v>739.70240319000004</v>
      </c>
      <c r="BW18" s="307">
        <f>BG18+BH18+BI18+BJ18</f>
        <v>1089.0362488600001</v>
      </c>
      <c r="BX18" s="139">
        <f t="shared" ref="BX18:CJ18" si="87">W18/S18*100</f>
        <v>82.8</v>
      </c>
      <c r="BY18" s="138">
        <f t="shared" si="87"/>
        <v>97.026022304832722</v>
      </c>
      <c r="BZ18" s="138">
        <f t="shared" si="87"/>
        <v>91.666666666666657</v>
      </c>
      <c r="CA18" s="138">
        <f t="shared" si="87"/>
        <v>122.72727272727273</v>
      </c>
      <c r="CB18" s="138">
        <f t="shared" si="87"/>
        <v>231.8840579710145</v>
      </c>
      <c r="CC18" s="138">
        <f t="shared" si="87"/>
        <v>121.07279693486591</v>
      </c>
      <c r="CD18" s="138">
        <f t="shared" si="87"/>
        <v>101.45454545454547</v>
      </c>
      <c r="CE18" s="138">
        <f t="shared" si="87"/>
        <v>57.870370370370374</v>
      </c>
      <c r="CF18" s="138">
        <f t="shared" si="87"/>
        <v>30.416666666666664</v>
      </c>
      <c r="CG18" s="138">
        <f t="shared" si="87"/>
        <v>37.658227848101269</v>
      </c>
      <c r="CH18" s="138">
        <f t="shared" si="87"/>
        <v>43.369175627240139</v>
      </c>
      <c r="CI18" s="138">
        <f t="shared" si="87"/>
        <v>46</v>
      </c>
      <c r="CJ18" s="138">
        <f t="shared" si="87"/>
        <v>107.34733424657534</v>
      </c>
      <c r="CK18" s="138">
        <f t="shared" ref="CK18:CM18" si="88">AJ18/AF18*100</f>
        <v>147.88173613445377</v>
      </c>
      <c r="CL18" s="138">
        <f t="shared" si="88"/>
        <v>183.21610894214874</v>
      </c>
      <c r="CM18" s="138">
        <f t="shared" si="88"/>
        <v>195.86522434782609</v>
      </c>
      <c r="CN18" s="138">
        <f t="shared" ref="CN18:CU18" si="89">AM18/AI18*100</f>
        <v>121.80237767164056</v>
      </c>
      <c r="CO18" s="138">
        <f t="shared" si="89"/>
        <v>105.55288598601157</v>
      </c>
      <c r="CP18" s="138">
        <f t="shared" si="89"/>
        <v>113.99629905742768</v>
      </c>
      <c r="CQ18" s="138">
        <f t="shared" si="89"/>
        <v>102.96603216174273</v>
      </c>
      <c r="CR18" s="138">
        <f t="shared" si="89"/>
        <v>113.72488136870047</v>
      </c>
      <c r="CS18" s="138">
        <f t="shared" si="89"/>
        <v>112.28239489001612</v>
      </c>
      <c r="CT18" s="138">
        <f t="shared" si="89"/>
        <v>86.572642802414876</v>
      </c>
      <c r="CU18" s="138">
        <f t="shared" si="89"/>
        <v>107.61173531084502</v>
      </c>
      <c r="CV18" s="138">
        <f t="shared" ref="CV18:DA18" si="90">AU18/AQ18*100</f>
        <v>124.46702795364402</v>
      </c>
      <c r="CW18" s="138">
        <f t="shared" si="90"/>
        <v>91.481966590245662</v>
      </c>
      <c r="CX18" s="138">
        <f t="shared" si="90"/>
        <v>123.43674949711013</v>
      </c>
      <c r="CY18" s="138">
        <f t="shared" si="90"/>
        <v>134.20997822701165</v>
      </c>
      <c r="CZ18" s="138">
        <f t="shared" si="90"/>
        <v>146.91027829406357</v>
      </c>
      <c r="DA18" s="138">
        <f t="shared" si="90"/>
        <v>141.49776517943215</v>
      </c>
      <c r="DB18" s="138">
        <f t="shared" ref="DB18:DD18" si="91">BA18/AW18*100</f>
        <v>108.39318878478095</v>
      </c>
      <c r="DC18" s="138">
        <f t="shared" si="91"/>
        <v>79.128628011555762</v>
      </c>
      <c r="DD18" s="139">
        <f t="shared" si="91"/>
        <v>52.962567775686566</v>
      </c>
      <c r="DE18" s="138">
        <f t="shared" ref="DE18:DL18" si="92">BD18/AZ18*100</f>
        <v>62.318913467671067</v>
      </c>
      <c r="DF18" s="138">
        <f t="shared" si="92"/>
        <v>61.766948614053497</v>
      </c>
      <c r="DG18" s="138">
        <f t="shared" si="92"/>
        <v>68.061687224911651</v>
      </c>
      <c r="DH18" s="138">
        <f t="shared" si="92"/>
        <v>147.82661898240528</v>
      </c>
      <c r="DI18" s="138">
        <f t="shared" si="92"/>
        <v>148.12313328153215</v>
      </c>
      <c r="DJ18" s="138">
        <f t="shared" si="92"/>
        <v>157.3490619435988</v>
      </c>
      <c r="DK18" s="138">
        <f t="shared" si="92"/>
        <v>135.54415112408742</v>
      </c>
      <c r="DL18" s="138">
        <f t="shared" si="92"/>
        <v>84.558592673063998</v>
      </c>
      <c r="DM18" s="138">
        <f t="shared" si="10"/>
        <v>128.66659367231142</v>
      </c>
      <c r="DN18" s="260">
        <f t="shared" si="11"/>
        <v>104.18716815382028</v>
      </c>
    </row>
    <row r="19" spans="1:361" ht="19.95" customHeight="1">
      <c r="A19" s="390">
        <v>11</v>
      </c>
      <c r="B19" s="135" t="str">
        <f>IF('1'!$A$1=1,D19,F19)</f>
        <v>Lithuania</v>
      </c>
      <c r="C19" s="136"/>
      <c r="D19" s="428" t="s">
        <v>342</v>
      </c>
      <c r="E19" s="415"/>
      <c r="F19" s="515" t="s">
        <v>97</v>
      </c>
      <c r="G19" s="518">
        <v>130</v>
      </c>
      <c r="H19" s="305">
        <v>138</v>
      </c>
      <c r="I19" s="305">
        <v>195</v>
      </c>
      <c r="J19" s="305">
        <v>168</v>
      </c>
      <c r="K19" s="307">
        <v>113</v>
      </c>
      <c r="L19" s="307">
        <v>182</v>
      </c>
      <c r="M19" s="307">
        <v>264</v>
      </c>
      <c r="N19" s="307">
        <v>257</v>
      </c>
      <c r="O19" s="311">
        <v>199</v>
      </c>
      <c r="P19" s="311">
        <v>190</v>
      </c>
      <c r="Q19" s="311">
        <v>255</v>
      </c>
      <c r="R19" s="311">
        <v>261</v>
      </c>
      <c r="S19" s="312">
        <v>199</v>
      </c>
      <c r="T19" s="312">
        <v>163</v>
      </c>
      <c r="U19" s="312">
        <v>289</v>
      </c>
      <c r="V19" s="312">
        <v>307</v>
      </c>
      <c r="W19" s="312">
        <v>161</v>
      </c>
      <c r="X19" s="312">
        <v>196</v>
      </c>
      <c r="Y19" s="312">
        <v>337</v>
      </c>
      <c r="Z19" s="312">
        <v>326</v>
      </c>
      <c r="AA19" s="309">
        <v>90</v>
      </c>
      <c r="AB19" s="309">
        <v>111</v>
      </c>
      <c r="AC19" s="309">
        <v>136</v>
      </c>
      <c r="AD19" s="309">
        <v>210</v>
      </c>
      <c r="AE19" s="307">
        <v>78</v>
      </c>
      <c r="AF19" s="307">
        <v>88</v>
      </c>
      <c r="AG19" s="307">
        <v>144</v>
      </c>
      <c r="AH19" s="307">
        <v>179</v>
      </c>
      <c r="AI19" s="307">
        <v>97.591742999999994</v>
      </c>
      <c r="AJ19" s="307">
        <v>148.05783199999999</v>
      </c>
      <c r="AK19" s="307">
        <v>179.12736577999999</v>
      </c>
      <c r="AL19" s="307">
        <v>250.29817700000001</v>
      </c>
      <c r="AM19" s="307">
        <v>167.41212999999999</v>
      </c>
      <c r="AN19" s="307">
        <v>181.78808100000001</v>
      </c>
      <c r="AO19" s="307">
        <v>241.16347399999998</v>
      </c>
      <c r="AP19" s="307">
        <v>282.87914475999997</v>
      </c>
      <c r="AQ19" s="313">
        <v>315.304891</v>
      </c>
      <c r="AR19" s="307">
        <v>244.38485492000001</v>
      </c>
      <c r="AS19" s="307">
        <v>281.70042599999999</v>
      </c>
      <c r="AT19" s="307">
        <v>297.36428699999999</v>
      </c>
      <c r="AU19" s="307">
        <v>260.59708632000002</v>
      </c>
      <c r="AV19" s="307">
        <v>156.19414594</v>
      </c>
      <c r="AW19" s="307">
        <v>198.84259832999999</v>
      </c>
      <c r="AX19" s="307">
        <v>193.43511280000001</v>
      </c>
      <c r="AY19" s="307">
        <v>212.06219291000002</v>
      </c>
      <c r="AZ19" s="307">
        <v>301.14900935999998</v>
      </c>
      <c r="BA19" s="307">
        <v>397.34129289999998</v>
      </c>
      <c r="BB19" s="307">
        <v>370.31639603999997</v>
      </c>
      <c r="BC19" s="307">
        <v>184.16143696</v>
      </c>
      <c r="BD19" s="307">
        <v>153.45594022</v>
      </c>
      <c r="BE19" s="307">
        <v>403.5478774</v>
      </c>
      <c r="BF19" s="307">
        <v>573.70749087000002</v>
      </c>
      <c r="BG19" s="307">
        <v>398.37158920000002</v>
      </c>
      <c r="BH19" s="307">
        <v>286.29000704999999</v>
      </c>
      <c r="BI19" s="307">
        <v>317.93232912999997</v>
      </c>
      <c r="BJ19" s="307">
        <v>291.53008227999999</v>
      </c>
      <c r="BK19" s="307">
        <v>235.53799248999999</v>
      </c>
      <c r="BL19" s="307">
        <v>328.19742414000001</v>
      </c>
      <c r="BM19" s="307">
        <f t="shared" si="30"/>
        <v>684.66159625</v>
      </c>
      <c r="BN19" s="393">
        <f t="shared" si="31"/>
        <v>563.73541663000003</v>
      </c>
      <c r="BO19" s="307">
        <f t="shared" si="32"/>
        <v>547</v>
      </c>
      <c r="BP19" s="307">
        <f t="shared" si="33"/>
        <v>489</v>
      </c>
      <c r="BQ19" s="307">
        <f t="shared" si="34"/>
        <v>675.07511778000003</v>
      </c>
      <c r="BR19" s="307">
        <f t="shared" si="35"/>
        <v>873.24282975999995</v>
      </c>
      <c r="BS19" s="307">
        <f t="shared" ref="BS19" si="93">AQ19+AR19+AS19+AT19</f>
        <v>1138.7544589199999</v>
      </c>
      <c r="BT19" s="307">
        <f t="shared" ref="BT19" si="94">AU19+AV19+AW19+AX19</f>
        <v>809.06894338999996</v>
      </c>
      <c r="BU19" s="307">
        <f t="shared" si="81"/>
        <v>1280.8688912100001</v>
      </c>
      <c r="BV19" s="307">
        <f t="shared" si="2"/>
        <v>1314.8727454499999</v>
      </c>
      <c r="BW19" s="307">
        <f t="shared" si="37"/>
        <v>1294.12400766</v>
      </c>
      <c r="BX19" s="139">
        <f t="shared" ref="BX19:CL19" si="95">W19/S19*100</f>
        <v>80.904522613065325</v>
      </c>
      <c r="BY19" s="138">
        <f t="shared" si="95"/>
        <v>120.24539877300613</v>
      </c>
      <c r="BZ19" s="138">
        <f t="shared" si="95"/>
        <v>116.6089965397924</v>
      </c>
      <c r="CA19" s="138">
        <f t="shared" si="95"/>
        <v>106.18892508143323</v>
      </c>
      <c r="CB19" s="138">
        <f t="shared" si="95"/>
        <v>55.900621118012417</v>
      </c>
      <c r="CC19" s="138">
        <f t="shared" si="95"/>
        <v>56.632653061224488</v>
      </c>
      <c r="CD19" s="138">
        <f t="shared" si="95"/>
        <v>40.35608308605341</v>
      </c>
      <c r="CE19" s="138">
        <f t="shared" si="95"/>
        <v>64.417177914110425</v>
      </c>
      <c r="CF19" s="138">
        <f t="shared" si="95"/>
        <v>86.666666666666671</v>
      </c>
      <c r="CG19" s="138">
        <f t="shared" si="95"/>
        <v>79.27927927927928</v>
      </c>
      <c r="CH19" s="138">
        <f t="shared" si="95"/>
        <v>105.88235294117648</v>
      </c>
      <c r="CI19" s="138">
        <f t="shared" si="95"/>
        <v>85.238095238095241</v>
      </c>
      <c r="CJ19" s="138">
        <f t="shared" si="95"/>
        <v>125.11761923076922</v>
      </c>
      <c r="CK19" s="138">
        <f t="shared" si="95"/>
        <v>168.24753636363636</v>
      </c>
      <c r="CL19" s="138">
        <f t="shared" si="95"/>
        <v>124.39400401388889</v>
      </c>
      <c r="CM19" s="138">
        <f t="shared" ref="CM19:CQ19" si="96">AL19/AH19*100</f>
        <v>139.83138379888268</v>
      </c>
      <c r="CN19" s="138">
        <f t="shared" si="96"/>
        <v>171.5433343577028</v>
      </c>
      <c r="CO19" s="138">
        <f t="shared" si="96"/>
        <v>122.78180663890852</v>
      </c>
      <c r="CP19" s="138">
        <f t="shared" si="96"/>
        <v>134.63240133625996</v>
      </c>
      <c r="CQ19" s="138">
        <f t="shared" si="96"/>
        <v>113.01686178880959</v>
      </c>
      <c r="CR19" s="138">
        <f>AQ19/AM19*100</f>
        <v>188.3405288493731</v>
      </c>
      <c r="CS19" s="138">
        <f>AR19/AN19*100</f>
        <v>134.4339263474595</v>
      </c>
      <c r="CT19" s="138">
        <f t="shared" ref="CT19:CV19" si="97">AS19/AO19*100</f>
        <v>116.80891029128236</v>
      </c>
      <c r="CU19" s="138">
        <f t="shared" si="97"/>
        <v>105.1206115785911</v>
      </c>
      <c r="CV19" s="138">
        <f t="shared" si="97"/>
        <v>82.649236900039085</v>
      </c>
      <c r="CW19" s="138">
        <f t="shared" ref="CW19:CY20" si="98">AV19/AR19*100</f>
        <v>63.91318561501307</v>
      </c>
      <c r="CX19" s="138">
        <f t="shared" si="98"/>
        <v>70.586545130038246</v>
      </c>
      <c r="CY19" s="138">
        <f t="shared" si="98"/>
        <v>65.049880317336161</v>
      </c>
      <c r="CZ19" s="138">
        <f t="shared" ref="CZ19:DA19" si="99">AY19/AU19*100</f>
        <v>81.375504194854415</v>
      </c>
      <c r="DA19" s="138">
        <f t="shared" si="99"/>
        <v>192.8042869645592</v>
      </c>
      <c r="DB19" s="138">
        <f t="shared" ref="DB19:DG19" si="100">BA19/AW19*100</f>
        <v>199.82704724093915</v>
      </c>
      <c r="DC19" s="138">
        <f t="shared" si="100"/>
        <v>191.44217959170851</v>
      </c>
      <c r="DD19" s="139">
        <f t="shared" si="100"/>
        <v>86.843125798552308</v>
      </c>
      <c r="DE19" s="138">
        <f t="shared" si="100"/>
        <v>50.956813886296224</v>
      </c>
      <c r="DF19" s="138">
        <f t="shared" si="100"/>
        <v>101.56202856609772</v>
      </c>
      <c r="DG19" s="138">
        <f t="shared" si="100"/>
        <v>154.92359965828535</v>
      </c>
      <c r="DH19" s="138">
        <f t="shared" si="77"/>
        <v>216.31650782922955</v>
      </c>
      <c r="DI19" s="138">
        <f t="shared" si="78"/>
        <v>186.56169753973958</v>
      </c>
      <c r="DJ19" s="138">
        <f t="shared" si="29"/>
        <v>78.784289779540288</v>
      </c>
      <c r="DK19" s="138">
        <f t="shared" si="86"/>
        <v>50.815108207478445</v>
      </c>
      <c r="DL19" s="138">
        <f t="shared" si="9"/>
        <v>59.125198401573151</v>
      </c>
      <c r="DM19" s="138">
        <f t="shared" si="10"/>
        <v>114.63809984910893</v>
      </c>
      <c r="DN19" s="260">
        <f t="shared" si="11"/>
        <v>82.337817648553411</v>
      </c>
    </row>
    <row r="20" spans="1:361" ht="19.95" customHeight="1">
      <c r="A20" s="390">
        <v>12</v>
      </c>
      <c r="B20" s="135" t="str">
        <f>IF('1'!$A$1=1,D20,F20)</f>
        <v>Netherlands</v>
      </c>
      <c r="C20" s="136"/>
      <c r="D20" s="428" t="s">
        <v>325</v>
      </c>
      <c r="E20" s="415"/>
      <c r="F20" s="515" t="s">
        <v>86</v>
      </c>
      <c r="G20" s="518">
        <v>145</v>
      </c>
      <c r="H20" s="305">
        <v>169</v>
      </c>
      <c r="I20" s="305">
        <v>218</v>
      </c>
      <c r="J20" s="305">
        <v>270</v>
      </c>
      <c r="K20" s="307">
        <v>218</v>
      </c>
      <c r="L20" s="307">
        <v>270</v>
      </c>
      <c r="M20" s="307">
        <v>321</v>
      </c>
      <c r="N20" s="307">
        <v>332</v>
      </c>
      <c r="O20" s="311">
        <v>204</v>
      </c>
      <c r="P20" s="311">
        <v>296</v>
      </c>
      <c r="Q20" s="311">
        <v>262</v>
      </c>
      <c r="R20" s="311">
        <v>305</v>
      </c>
      <c r="S20" s="312">
        <v>197</v>
      </c>
      <c r="T20" s="312">
        <v>252</v>
      </c>
      <c r="U20" s="312">
        <v>253</v>
      </c>
      <c r="V20" s="312">
        <v>301</v>
      </c>
      <c r="W20" s="312">
        <v>211</v>
      </c>
      <c r="X20" s="312">
        <v>165</v>
      </c>
      <c r="Y20" s="312">
        <v>198</v>
      </c>
      <c r="Z20" s="312">
        <v>147</v>
      </c>
      <c r="AA20" s="309">
        <v>83</v>
      </c>
      <c r="AB20" s="309">
        <v>102</v>
      </c>
      <c r="AC20" s="309">
        <v>112</v>
      </c>
      <c r="AD20" s="309">
        <v>121</v>
      </c>
      <c r="AE20" s="307">
        <v>109</v>
      </c>
      <c r="AF20" s="307">
        <v>130</v>
      </c>
      <c r="AG20" s="307">
        <v>133</v>
      </c>
      <c r="AH20" s="307">
        <v>149</v>
      </c>
      <c r="AI20" s="307">
        <v>129.201605</v>
      </c>
      <c r="AJ20" s="307">
        <v>141.77252000000001</v>
      </c>
      <c r="AK20" s="307">
        <v>157.80902245999999</v>
      </c>
      <c r="AL20" s="307">
        <v>194.718076</v>
      </c>
      <c r="AM20" s="314">
        <v>160.82917399999999</v>
      </c>
      <c r="AN20" s="314">
        <v>183.61878400000001</v>
      </c>
      <c r="AO20" s="314">
        <v>195.568454</v>
      </c>
      <c r="AP20" s="314">
        <v>215.89838750000001</v>
      </c>
      <c r="AQ20" s="313">
        <v>166.942927</v>
      </c>
      <c r="AR20" s="307">
        <v>188.41051422000001</v>
      </c>
      <c r="AS20" s="307">
        <v>192.57650799999999</v>
      </c>
      <c r="AT20" s="307">
        <v>197.01995700000001</v>
      </c>
      <c r="AU20" s="307">
        <v>170.38356973999998</v>
      </c>
      <c r="AV20" s="307">
        <v>159.96198855</v>
      </c>
      <c r="AW20" s="307">
        <v>191.70228725999999</v>
      </c>
      <c r="AX20" s="307">
        <v>203.53570651000001</v>
      </c>
      <c r="AY20" s="307">
        <v>224.15294954000001</v>
      </c>
      <c r="AZ20" s="307">
        <v>210.16131388999997</v>
      </c>
      <c r="BA20" s="307">
        <v>265.32132530000001</v>
      </c>
      <c r="BB20" s="307">
        <v>280.12380562999999</v>
      </c>
      <c r="BC20" s="307">
        <v>199.97247084999998</v>
      </c>
      <c r="BD20" s="307">
        <v>205.58675944999999</v>
      </c>
      <c r="BE20" s="307">
        <v>316.89348903000001</v>
      </c>
      <c r="BF20" s="307">
        <v>333.87302040999998</v>
      </c>
      <c r="BG20" s="307">
        <v>393.39678006000003</v>
      </c>
      <c r="BH20" s="307">
        <v>208.28436273999998</v>
      </c>
      <c r="BI20" s="307">
        <v>223.60943786999999</v>
      </c>
      <c r="BJ20" s="307">
        <v>189.87002374000002</v>
      </c>
      <c r="BK20" s="307">
        <v>202.58935288999999</v>
      </c>
      <c r="BL20" s="307">
        <v>233.69079031999999</v>
      </c>
      <c r="BM20" s="307">
        <f>BG20+BH20</f>
        <v>601.68114279999998</v>
      </c>
      <c r="BN20" s="393">
        <f>BK20+BL20</f>
        <v>436.28014321000001</v>
      </c>
      <c r="BO20" s="307">
        <f>AA20+AB20+AC20+AD20</f>
        <v>418</v>
      </c>
      <c r="BP20" s="307">
        <f>AE20+AF20+AG20+AH20</f>
        <v>521</v>
      </c>
      <c r="BQ20" s="307">
        <f>AI20+AJ20+AK20+AL20</f>
        <v>623.50122346000001</v>
      </c>
      <c r="BR20" s="307">
        <f>AM20+AN20+AO20+AP20</f>
        <v>755.91479949999996</v>
      </c>
      <c r="BS20" s="307">
        <f>AQ20+AR20+AS20+AT20</f>
        <v>744.94990622</v>
      </c>
      <c r="BT20" s="307">
        <f>AU20+AV20+AW20+AX20</f>
        <v>725.58355205999987</v>
      </c>
      <c r="BU20" s="307">
        <f>AY20+AZ20+BA20+BB20</f>
        <v>979.75939435999999</v>
      </c>
      <c r="BV20" s="307">
        <f>BC20+BD20+BE20+BF20</f>
        <v>1056.32573974</v>
      </c>
      <c r="BW20" s="307">
        <f>BG20+BH20+BI20+BJ20</f>
        <v>1015.1606044099999</v>
      </c>
      <c r="BX20" s="139">
        <f t="shared" ref="BX20:CQ20" si="101">W20/S20*100</f>
        <v>107.10659898477158</v>
      </c>
      <c r="BY20" s="138">
        <f t="shared" si="101"/>
        <v>65.476190476190482</v>
      </c>
      <c r="BZ20" s="138">
        <f t="shared" si="101"/>
        <v>78.260869565217391</v>
      </c>
      <c r="CA20" s="138">
        <f t="shared" si="101"/>
        <v>48.837209302325576</v>
      </c>
      <c r="CB20" s="138">
        <f t="shared" si="101"/>
        <v>39.33649289099526</v>
      </c>
      <c r="CC20" s="138">
        <f t="shared" si="101"/>
        <v>61.818181818181813</v>
      </c>
      <c r="CD20" s="138">
        <f t="shared" si="101"/>
        <v>56.56565656565656</v>
      </c>
      <c r="CE20" s="138">
        <f t="shared" si="101"/>
        <v>82.312925170068027</v>
      </c>
      <c r="CF20" s="138">
        <f t="shared" si="101"/>
        <v>131.32530120481925</v>
      </c>
      <c r="CG20" s="138">
        <f t="shared" si="101"/>
        <v>127.45098039215685</v>
      </c>
      <c r="CH20" s="138">
        <f t="shared" si="101"/>
        <v>118.75</v>
      </c>
      <c r="CI20" s="138">
        <f t="shared" si="101"/>
        <v>123.14049586776858</v>
      </c>
      <c r="CJ20" s="138">
        <f t="shared" si="101"/>
        <v>118.53358256880735</v>
      </c>
      <c r="CK20" s="138">
        <f t="shared" si="101"/>
        <v>109.05578461538464</v>
      </c>
      <c r="CL20" s="138">
        <f t="shared" si="101"/>
        <v>118.65340034586467</v>
      </c>
      <c r="CM20" s="138">
        <f t="shared" si="101"/>
        <v>130.68327248322146</v>
      </c>
      <c r="CN20" s="138">
        <f t="shared" si="101"/>
        <v>124.47923847385643</v>
      </c>
      <c r="CO20" s="138">
        <f t="shared" si="101"/>
        <v>129.5164845768418</v>
      </c>
      <c r="CP20" s="138">
        <f t="shared" si="101"/>
        <v>123.92729576001965</v>
      </c>
      <c r="CQ20" s="138">
        <f t="shared" si="101"/>
        <v>110.87742439484664</v>
      </c>
      <c r="CR20" s="138">
        <f>AQ20/AM20*100</f>
        <v>103.80139551049363</v>
      </c>
      <c r="CS20" s="138">
        <f>AR20/AN20*100</f>
        <v>102.60960786016315</v>
      </c>
      <c r="CT20" s="138">
        <f>AS20/AO20*100</f>
        <v>98.470128520829832</v>
      </c>
      <c r="CU20" s="138">
        <f>AT20/AP20*100</f>
        <v>91.255872395063619</v>
      </c>
      <c r="CV20" s="138">
        <f>AU20/AQ20*100</f>
        <v>102.06096945934102</v>
      </c>
      <c r="CW20" s="138">
        <f t="shared" si="98"/>
        <v>84.900775953096911</v>
      </c>
      <c r="CX20" s="138">
        <f t="shared" si="98"/>
        <v>99.546039779680711</v>
      </c>
      <c r="CY20" s="138">
        <f t="shared" si="98"/>
        <v>103.30715203130411</v>
      </c>
      <c r="CZ20" s="138">
        <f t="shared" ref="CZ20:DM20" si="102">AY20/AU20*100</f>
        <v>131.55784321343333</v>
      </c>
      <c r="DA20" s="138">
        <f t="shared" si="102"/>
        <v>131.38203381630817</v>
      </c>
      <c r="DB20" s="138">
        <f t="shared" si="102"/>
        <v>138.40279586239507</v>
      </c>
      <c r="DC20" s="138">
        <f t="shared" si="102"/>
        <v>137.62882711502863</v>
      </c>
      <c r="DD20" s="139">
        <f t="shared" si="102"/>
        <v>89.212509253336847</v>
      </c>
      <c r="DE20" s="138">
        <f t="shared" si="102"/>
        <v>97.823312789910361</v>
      </c>
      <c r="DF20" s="138">
        <f t="shared" si="102"/>
        <v>119.43762480143167</v>
      </c>
      <c r="DG20" s="138">
        <f t="shared" si="102"/>
        <v>119.18766406129522</v>
      </c>
      <c r="DH20" s="138">
        <f t="shared" si="102"/>
        <v>196.72546845464959</v>
      </c>
      <c r="DI20" s="138">
        <f t="shared" si="102"/>
        <v>101.31214835878382</v>
      </c>
      <c r="DJ20" s="138">
        <f t="shared" si="102"/>
        <v>70.562963775134904</v>
      </c>
      <c r="DK20" s="138">
        <f t="shared" si="102"/>
        <v>56.868932837651101</v>
      </c>
      <c r="DL20" s="138">
        <f t="shared" si="102"/>
        <v>51.497460873752324</v>
      </c>
      <c r="DM20" s="138">
        <f t="shared" si="102"/>
        <v>112.19795247505675</v>
      </c>
      <c r="DN20" s="260">
        <f>BN20/BM20*100</f>
        <v>72.510190560354729</v>
      </c>
    </row>
    <row r="21" spans="1:361" ht="19.95" customHeight="1">
      <c r="A21" s="390">
        <v>13</v>
      </c>
      <c r="B21" s="135" t="str">
        <f>IF('1'!$A$1=1,D21,F21)</f>
        <v>Spain</v>
      </c>
      <c r="C21" s="136"/>
      <c r="D21" s="430" t="s">
        <v>324</v>
      </c>
      <c r="E21" s="415"/>
      <c r="F21" s="515" t="s">
        <v>87</v>
      </c>
      <c r="G21" s="518">
        <v>76</v>
      </c>
      <c r="H21" s="305">
        <v>104</v>
      </c>
      <c r="I21" s="305">
        <v>119</v>
      </c>
      <c r="J21" s="305">
        <v>156</v>
      </c>
      <c r="K21" s="307">
        <v>155</v>
      </c>
      <c r="L21" s="307">
        <v>160</v>
      </c>
      <c r="M21" s="307">
        <v>166</v>
      </c>
      <c r="N21" s="307">
        <v>188</v>
      </c>
      <c r="O21" s="311">
        <v>142</v>
      </c>
      <c r="P21" s="311">
        <v>194</v>
      </c>
      <c r="Q21" s="311">
        <v>187</v>
      </c>
      <c r="R21" s="311">
        <v>209</v>
      </c>
      <c r="S21" s="312">
        <v>191</v>
      </c>
      <c r="T21" s="312">
        <v>209</v>
      </c>
      <c r="U21" s="312">
        <v>199</v>
      </c>
      <c r="V21" s="312">
        <v>247</v>
      </c>
      <c r="W21" s="312">
        <v>175</v>
      </c>
      <c r="X21" s="312">
        <v>135</v>
      </c>
      <c r="Y21" s="312">
        <v>140</v>
      </c>
      <c r="Z21" s="312">
        <v>136</v>
      </c>
      <c r="AA21" s="309">
        <v>127</v>
      </c>
      <c r="AB21" s="309">
        <v>85</v>
      </c>
      <c r="AC21" s="309">
        <v>99</v>
      </c>
      <c r="AD21" s="309">
        <v>113</v>
      </c>
      <c r="AE21" s="307">
        <v>120</v>
      </c>
      <c r="AF21" s="307">
        <v>111</v>
      </c>
      <c r="AG21" s="307">
        <v>119</v>
      </c>
      <c r="AH21" s="307">
        <v>133</v>
      </c>
      <c r="AI21" s="307">
        <v>122.23536999999999</v>
      </c>
      <c r="AJ21" s="307">
        <v>134.93449900000002</v>
      </c>
      <c r="AK21" s="307">
        <v>147.36547422999999</v>
      </c>
      <c r="AL21" s="307">
        <v>154.92230300000003</v>
      </c>
      <c r="AM21" s="307">
        <v>158.36143200000001</v>
      </c>
      <c r="AN21" s="307">
        <v>134.369484</v>
      </c>
      <c r="AO21" s="307">
        <v>147.64632500000002</v>
      </c>
      <c r="AP21" s="307">
        <v>179.90704758999996</v>
      </c>
      <c r="AQ21" s="313">
        <v>174.82237400000002</v>
      </c>
      <c r="AR21" s="307">
        <v>177.90984023000001</v>
      </c>
      <c r="AS21" s="307">
        <v>233.244778</v>
      </c>
      <c r="AT21" s="307">
        <v>244.00857300000001</v>
      </c>
      <c r="AU21" s="307">
        <v>200.96869773999998</v>
      </c>
      <c r="AV21" s="307">
        <v>142.4281076</v>
      </c>
      <c r="AW21" s="307">
        <v>167.00702311999999</v>
      </c>
      <c r="AX21" s="307">
        <v>211.22213813000002</v>
      </c>
      <c r="AY21" s="307">
        <v>216.22432387000001</v>
      </c>
      <c r="AZ21" s="307">
        <v>203.88275015000002</v>
      </c>
      <c r="BA21" s="307">
        <v>223.95635737000001</v>
      </c>
      <c r="BB21" s="307">
        <v>314.20264722000002</v>
      </c>
      <c r="BC21" s="307">
        <v>170.39694829999999</v>
      </c>
      <c r="BD21" s="307">
        <v>113.44474535000001</v>
      </c>
      <c r="BE21" s="307">
        <v>162.03814405999998</v>
      </c>
      <c r="BF21" s="307">
        <v>243.86001785000002</v>
      </c>
      <c r="BG21" s="307">
        <v>219.36444918999999</v>
      </c>
      <c r="BH21" s="307">
        <v>225.89989428000001</v>
      </c>
      <c r="BI21" s="307">
        <v>217.20855041000002</v>
      </c>
      <c r="BJ21" s="307">
        <v>212.04024059</v>
      </c>
      <c r="BK21" s="307">
        <v>206.87649282000001</v>
      </c>
      <c r="BL21" s="307">
        <v>210.22791791</v>
      </c>
      <c r="BM21" s="307">
        <f t="shared" si="30"/>
        <v>445.26434346999997</v>
      </c>
      <c r="BN21" s="393">
        <f t="shared" si="31"/>
        <v>417.10441073000004</v>
      </c>
      <c r="BO21" s="307">
        <f>AA21+AB21+AC21+AD21</f>
        <v>424</v>
      </c>
      <c r="BP21" s="307">
        <f>AE21+AF21+AG21+AH21</f>
        <v>483</v>
      </c>
      <c r="BQ21" s="307">
        <f>AI21+AJ21+AK21+AL21</f>
        <v>559.45764623000002</v>
      </c>
      <c r="BR21" s="307">
        <f>AM21+AN21+AO21+AP21</f>
        <v>620.28428858999996</v>
      </c>
      <c r="BS21" s="307">
        <f>AQ21+AR21+AS21+AT21</f>
        <v>829.98556523000002</v>
      </c>
      <c r="BT21" s="307">
        <f>AU21+AV21+AW21+AX21</f>
        <v>721.62596658999996</v>
      </c>
      <c r="BU21" s="307">
        <f>AY21+AZ21+BA21+BB21</f>
        <v>958.26607861000002</v>
      </c>
      <c r="BV21" s="307">
        <f>BC21+BD21+BE21+BF21</f>
        <v>689.73985556000002</v>
      </c>
      <c r="BW21" s="307">
        <f>BG21+BH21+BI21+BJ21</f>
        <v>874.51313447000007</v>
      </c>
      <c r="BX21" s="139">
        <f t="shared" ref="BX21:CL21" si="103">W21/S21*100</f>
        <v>91.623036649214669</v>
      </c>
      <c r="BY21" s="138">
        <f t="shared" si="103"/>
        <v>64.593301435406701</v>
      </c>
      <c r="BZ21" s="138">
        <f t="shared" si="103"/>
        <v>70.35175879396985</v>
      </c>
      <c r="CA21" s="138">
        <f t="shared" si="103"/>
        <v>55.060728744939269</v>
      </c>
      <c r="CB21" s="138">
        <f t="shared" si="103"/>
        <v>72.571428571428569</v>
      </c>
      <c r="CC21" s="138">
        <f t="shared" si="103"/>
        <v>62.962962962962962</v>
      </c>
      <c r="CD21" s="138">
        <f t="shared" si="103"/>
        <v>70.714285714285722</v>
      </c>
      <c r="CE21" s="138">
        <f t="shared" si="103"/>
        <v>83.088235294117652</v>
      </c>
      <c r="CF21" s="138">
        <f t="shared" si="103"/>
        <v>94.488188976377955</v>
      </c>
      <c r="CG21" s="138">
        <f t="shared" si="103"/>
        <v>130.58823529411765</v>
      </c>
      <c r="CH21" s="138">
        <f t="shared" si="103"/>
        <v>120.20202020202019</v>
      </c>
      <c r="CI21" s="138">
        <f t="shared" si="103"/>
        <v>117.69911504424779</v>
      </c>
      <c r="CJ21" s="138">
        <f t="shared" si="103"/>
        <v>101.86280833333332</v>
      </c>
      <c r="CK21" s="138">
        <f t="shared" si="103"/>
        <v>121.56261171171172</v>
      </c>
      <c r="CL21" s="138">
        <f t="shared" si="103"/>
        <v>123.83653296638654</v>
      </c>
      <c r="CM21" s="138">
        <f>AL21/AH21*100</f>
        <v>116.48293458646619</v>
      </c>
      <c r="CN21" s="138">
        <f t="shared" ref="CN21:CQ21" si="104">AM21/AI21*100</f>
        <v>129.55450783189843</v>
      </c>
      <c r="CO21" s="138">
        <f t="shared" si="104"/>
        <v>99.58126720431963</v>
      </c>
      <c r="CP21" s="138">
        <f t="shared" si="104"/>
        <v>100.19058111913085</v>
      </c>
      <c r="CQ21" s="138">
        <f t="shared" si="104"/>
        <v>116.12727419240593</v>
      </c>
      <c r="CR21" s="138">
        <f t="shared" ref="CR21:CY21" si="105">AQ21/AM21*100</f>
        <v>110.39453975132028</v>
      </c>
      <c r="CS21" s="138">
        <f t="shared" si="105"/>
        <v>132.4034557057613</v>
      </c>
      <c r="CT21" s="138">
        <f t="shared" si="105"/>
        <v>157.97533599295477</v>
      </c>
      <c r="CU21" s="138">
        <f t="shared" si="105"/>
        <v>135.6303581592226</v>
      </c>
      <c r="CV21" s="138">
        <f t="shared" si="105"/>
        <v>114.95593678415553</v>
      </c>
      <c r="CW21" s="138">
        <f t="shared" si="105"/>
        <v>80.056340568835552</v>
      </c>
      <c r="CX21" s="138">
        <f t="shared" si="105"/>
        <v>71.601612928714744</v>
      </c>
      <c r="CY21" s="138">
        <f t="shared" si="105"/>
        <v>86.563408626630505</v>
      </c>
      <c r="CZ21" s="138">
        <f t="shared" ref="CZ21:DB21" si="106">AY21/AU21*100</f>
        <v>107.59104591986596</v>
      </c>
      <c r="DA21" s="138">
        <f t="shared" si="106"/>
        <v>143.14783337751797</v>
      </c>
      <c r="DB21" s="138">
        <f t="shared" si="106"/>
        <v>134.09996369379033</v>
      </c>
      <c r="DC21" s="138">
        <f>BB21/AX21*100</f>
        <v>148.75460025246926</v>
      </c>
      <c r="DD21" s="139">
        <f>BC21/AY21*100</f>
        <v>78.805633543082465</v>
      </c>
      <c r="DE21" s="138">
        <f t="shared" ref="DE21:DI21" si="107">BD21/AZ21*100</f>
        <v>55.642149846682351</v>
      </c>
      <c r="DF21" s="138">
        <f t="shared" si="107"/>
        <v>72.352553847040625</v>
      </c>
      <c r="DG21" s="138">
        <f t="shared" si="107"/>
        <v>77.612337135801681</v>
      </c>
      <c r="DH21" s="138">
        <f t="shared" si="107"/>
        <v>128.73731095452959</v>
      </c>
      <c r="DI21" s="138">
        <f t="shared" si="107"/>
        <v>199.12768421582959</v>
      </c>
      <c r="DJ21" s="138">
        <f>BI21/BE21*100</f>
        <v>134.04778959303025</v>
      </c>
      <c r="DK21" s="138">
        <f>BJ21/BF21*100</f>
        <v>86.951621860549281</v>
      </c>
      <c r="DL21" s="138">
        <f>BK21/BG21*100</f>
        <v>94.307210481866335</v>
      </c>
      <c r="DM21" s="138">
        <f t="shared" si="10"/>
        <v>93.062424212304066</v>
      </c>
      <c r="DN21" s="260">
        <f t="shared" si="11"/>
        <v>93.675682063255707</v>
      </c>
    </row>
    <row r="22" spans="1:361" ht="19.95" customHeight="1">
      <c r="A22" s="390">
        <v>14</v>
      </c>
      <c r="B22" s="135" t="str">
        <f>IF('1'!$A$1=1,D22,F22)</f>
        <v>Sweden</v>
      </c>
      <c r="C22" s="136"/>
      <c r="D22" s="429" t="s">
        <v>331</v>
      </c>
      <c r="E22" s="415"/>
      <c r="F22" s="515" t="s">
        <v>105</v>
      </c>
      <c r="G22" s="518">
        <v>66</v>
      </c>
      <c r="H22" s="305">
        <v>78</v>
      </c>
      <c r="I22" s="305">
        <v>74</v>
      </c>
      <c r="J22" s="305">
        <v>96</v>
      </c>
      <c r="K22" s="307">
        <v>120</v>
      </c>
      <c r="L22" s="307">
        <v>154</v>
      </c>
      <c r="M22" s="307">
        <v>112</v>
      </c>
      <c r="N22" s="307">
        <v>197</v>
      </c>
      <c r="O22" s="311">
        <v>96</v>
      </c>
      <c r="P22" s="311">
        <v>109</v>
      </c>
      <c r="Q22" s="311">
        <v>117</v>
      </c>
      <c r="R22" s="311">
        <v>124</v>
      </c>
      <c r="S22" s="312">
        <v>98</v>
      </c>
      <c r="T22" s="312">
        <v>98</v>
      </c>
      <c r="U22" s="312">
        <v>117</v>
      </c>
      <c r="V22" s="312">
        <v>109</v>
      </c>
      <c r="W22" s="312">
        <v>70</v>
      </c>
      <c r="X22" s="312">
        <v>64</v>
      </c>
      <c r="Y22" s="312">
        <v>77</v>
      </c>
      <c r="Z22" s="312">
        <v>64</v>
      </c>
      <c r="AA22" s="309">
        <v>43</v>
      </c>
      <c r="AB22" s="309">
        <v>51</v>
      </c>
      <c r="AC22" s="309">
        <v>51</v>
      </c>
      <c r="AD22" s="309">
        <v>51</v>
      </c>
      <c r="AE22" s="307">
        <v>50</v>
      </c>
      <c r="AF22" s="307">
        <v>83</v>
      </c>
      <c r="AG22" s="307">
        <v>92</v>
      </c>
      <c r="AH22" s="307">
        <v>124</v>
      </c>
      <c r="AI22" s="307">
        <v>114.844522</v>
      </c>
      <c r="AJ22" s="307">
        <v>85.975702999999996</v>
      </c>
      <c r="AK22" s="307">
        <v>97.310959859999997</v>
      </c>
      <c r="AL22" s="307">
        <v>126.19143100000001</v>
      </c>
      <c r="AM22" s="307">
        <v>95.857038999999986</v>
      </c>
      <c r="AN22" s="307">
        <v>124.00087499999999</v>
      </c>
      <c r="AO22" s="307">
        <v>127.166246</v>
      </c>
      <c r="AP22" s="307">
        <v>108.46231847</v>
      </c>
      <c r="AQ22" s="313">
        <v>103.537162</v>
      </c>
      <c r="AR22" s="307">
        <v>100.34698798999999</v>
      </c>
      <c r="AS22" s="307">
        <v>131.23302299999997</v>
      </c>
      <c r="AT22" s="307">
        <v>148.43835999999999</v>
      </c>
      <c r="AU22" s="307">
        <v>80.657862999999992</v>
      </c>
      <c r="AV22" s="307">
        <v>90.829294019999992</v>
      </c>
      <c r="AW22" s="307">
        <v>109.67803654000001</v>
      </c>
      <c r="AX22" s="307">
        <v>139.98648137999999</v>
      </c>
      <c r="AY22" s="307">
        <v>132.70774262</v>
      </c>
      <c r="AZ22" s="307">
        <v>161.48581368000001</v>
      </c>
      <c r="BA22" s="307">
        <v>167.87356323</v>
      </c>
      <c r="BB22" s="307">
        <v>254.61212469</v>
      </c>
      <c r="BC22" s="307">
        <v>73.944754919999994</v>
      </c>
      <c r="BD22" s="307">
        <v>129.82775125000001</v>
      </c>
      <c r="BE22" s="307">
        <v>115.99277726</v>
      </c>
      <c r="BF22" s="307">
        <v>186.06199311</v>
      </c>
      <c r="BG22" s="307">
        <v>148.77948422</v>
      </c>
      <c r="BH22" s="307">
        <v>129.01119717</v>
      </c>
      <c r="BI22" s="307">
        <v>211.98981886999999</v>
      </c>
      <c r="BJ22" s="307">
        <v>258.09644078000002</v>
      </c>
      <c r="BK22" s="307">
        <v>167.70196694999998</v>
      </c>
      <c r="BL22" s="307">
        <v>199.58393641999999</v>
      </c>
      <c r="BM22" s="307">
        <f t="shared" si="30"/>
        <v>277.79068139000003</v>
      </c>
      <c r="BN22" s="393">
        <f t="shared" si="31"/>
        <v>367.28590336999997</v>
      </c>
      <c r="BO22" s="307">
        <f>AA22+AB22+AC22+AD22</f>
        <v>196</v>
      </c>
      <c r="BP22" s="307">
        <f>AE22+AF22+AG22+AH22</f>
        <v>349</v>
      </c>
      <c r="BQ22" s="307">
        <f>AI22+AJ22+AK22+AL22</f>
        <v>424.32261585999998</v>
      </c>
      <c r="BR22" s="307">
        <f>AM22+AN22+AO22+AP22</f>
        <v>455.48647847000001</v>
      </c>
      <c r="BS22" s="307">
        <f>AQ22+AR22+AS22+AT22</f>
        <v>483.55553298999996</v>
      </c>
      <c r="BT22" s="307">
        <f>AU22+AV22+AW22+AX22</f>
        <v>421.15167493999996</v>
      </c>
      <c r="BU22" s="307">
        <f t="shared" si="81"/>
        <v>716.67924421999999</v>
      </c>
      <c r="BV22" s="307">
        <f t="shared" si="2"/>
        <v>505.82727653999996</v>
      </c>
      <c r="BW22" s="307">
        <f t="shared" si="37"/>
        <v>747.87694104000002</v>
      </c>
      <c r="BX22" s="139">
        <f t="shared" ref="BX22:CY22" si="108">W22/S22*100</f>
        <v>71.428571428571431</v>
      </c>
      <c r="BY22" s="138">
        <f t="shared" si="108"/>
        <v>65.306122448979593</v>
      </c>
      <c r="BZ22" s="138">
        <f t="shared" si="108"/>
        <v>65.811965811965806</v>
      </c>
      <c r="CA22" s="138">
        <f t="shared" si="108"/>
        <v>58.715596330275233</v>
      </c>
      <c r="CB22" s="138">
        <f t="shared" si="108"/>
        <v>61.428571428571431</v>
      </c>
      <c r="CC22" s="138">
        <f t="shared" si="108"/>
        <v>79.6875</v>
      </c>
      <c r="CD22" s="138">
        <f t="shared" si="108"/>
        <v>66.233766233766232</v>
      </c>
      <c r="CE22" s="138">
        <f t="shared" si="108"/>
        <v>79.6875</v>
      </c>
      <c r="CF22" s="138">
        <f t="shared" si="108"/>
        <v>116.27906976744187</v>
      </c>
      <c r="CG22" s="138">
        <f t="shared" si="108"/>
        <v>162.74509803921569</v>
      </c>
      <c r="CH22" s="138">
        <f t="shared" si="108"/>
        <v>180.39215686274511</v>
      </c>
      <c r="CI22" s="138">
        <f t="shared" si="108"/>
        <v>243.13725490196077</v>
      </c>
      <c r="CJ22" s="138">
        <f t="shared" si="108"/>
        <v>229.689044</v>
      </c>
      <c r="CK22" s="138">
        <f t="shared" si="108"/>
        <v>103.5851843373494</v>
      </c>
      <c r="CL22" s="138">
        <f t="shared" si="108"/>
        <v>105.77278245652172</v>
      </c>
      <c r="CM22" s="138">
        <f t="shared" si="108"/>
        <v>101.76728306451615</v>
      </c>
      <c r="CN22" s="138">
        <f t="shared" si="108"/>
        <v>83.466792608532074</v>
      </c>
      <c r="CO22" s="138">
        <f t="shared" si="108"/>
        <v>144.22781166441871</v>
      </c>
      <c r="CP22" s="138">
        <f t="shared" si="108"/>
        <v>130.68029149332449</v>
      </c>
      <c r="CQ22" s="138">
        <f t="shared" si="108"/>
        <v>85.950620902301992</v>
      </c>
      <c r="CR22" s="138">
        <f t="shared" si="108"/>
        <v>108.01205950039832</v>
      </c>
      <c r="CS22" s="138">
        <f t="shared" si="108"/>
        <v>80.924419275267198</v>
      </c>
      <c r="CT22" s="138">
        <f t="shared" si="108"/>
        <v>103.19800035616366</v>
      </c>
      <c r="CU22" s="138">
        <f t="shared" si="108"/>
        <v>136.8570781944488</v>
      </c>
      <c r="CV22" s="138">
        <f t="shared" si="108"/>
        <v>77.902331338770907</v>
      </c>
      <c r="CW22" s="138">
        <f t="shared" si="108"/>
        <v>90.51521708758365</v>
      </c>
      <c r="CX22" s="138">
        <f t="shared" si="108"/>
        <v>83.575028626750466</v>
      </c>
      <c r="CY22" s="138">
        <f t="shared" si="108"/>
        <v>94.3061358128721</v>
      </c>
      <c r="CZ22" s="138">
        <f>AY22/AU22*100</f>
        <v>164.53168691067356</v>
      </c>
      <c r="DA22" s="138">
        <f>AZ22/AV22*100</f>
        <v>177.79045342402631</v>
      </c>
      <c r="DB22" s="138">
        <f t="shared" ref="DB22:DG22" si="109">BA22/AW22*100</f>
        <v>153.06032869103728</v>
      </c>
      <c r="DC22" s="138">
        <f t="shared" si="109"/>
        <v>181.88336629366606</v>
      </c>
      <c r="DD22" s="139">
        <f t="shared" si="109"/>
        <v>55.720000551690482</v>
      </c>
      <c r="DE22" s="138">
        <f t="shared" si="109"/>
        <v>80.395762507824017</v>
      </c>
      <c r="DF22" s="138">
        <f t="shared" si="109"/>
        <v>69.095320923807861</v>
      </c>
      <c r="DG22" s="138">
        <f t="shared" si="109"/>
        <v>73.076642888290408</v>
      </c>
      <c r="DH22" s="138">
        <f>BG22/BC22*100</f>
        <v>201.20356660991422</v>
      </c>
      <c r="DI22" s="138">
        <f>BH22/BD22*100</f>
        <v>99.371048121731988</v>
      </c>
      <c r="DJ22" s="138">
        <f>BI22/BE22*100</f>
        <v>182.76122348102831</v>
      </c>
      <c r="DK22" s="138">
        <f t="shared" si="86"/>
        <v>138.71529400817136</v>
      </c>
      <c r="DL22" s="138">
        <f t="shared" si="9"/>
        <v>112.71847582292955</v>
      </c>
      <c r="DM22" s="138">
        <f t="shared" si="10"/>
        <v>154.70280161574289</v>
      </c>
      <c r="DN22" s="260">
        <f t="shared" si="11"/>
        <v>132.21678334643431</v>
      </c>
    </row>
    <row r="23" spans="1:361" ht="19.95" customHeight="1">
      <c r="A23" s="390">
        <v>15</v>
      </c>
      <c r="B23" s="135" t="str">
        <f>IF('1'!$A$1=1,D23,F23)</f>
        <v>Belgium</v>
      </c>
      <c r="C23" s="136"/>
      <c r="D23" s="428" t="s">
        <v>326</v>
      </c>
      <c r="E23" s="415"/>
      <c r="F23" s="515" t="s">
        <v>99</v>
      </c>
      <c r="G23" s="518">
        <v>92</v>
      </c>
      <c r="H23" s="305">
        <v>138</v>
      </c>
      <c r="I23" s="305">
        <v>135</v>
      </c>
      <c r="J23" s="305">
        <v>184</v>
      </c>
      <c r="K23" s="307">
        <v>113</v>
      </c>
      <c r="L23" s="307">
        <v>160</v>
      </c>
      <c r="M23" s="307">
        <v>176</v>
      </c>
      <c r="N23" s="307">
        <v>185</v>
      </c>
      <c r="O23" s="311">
        <v>119</v>
      </c>
      <c r="P23" s="311">
        <v>215</v>
      </c>
      <c r="Q23" s="311">
        <v>154</v>
      </c>
      <c r="R23" s="311">
        <v>200</v>
      </c>
      <c r="S23" s="312">
        <v>128</v>
      </c>
      <c r="T23" s="312">
        <v>169</v>
      </c>
      <c r="U23" s="312">
        <v>199</v>
      </c>
      <c r="V23" s="312">
        <v>171</v>
      </c>
      <c r="W23" s="312">
        <v>129</v>
      </c>
      <c r="X23" s="312">
        <v>119</v>
      </c>
      <c r="Y23" s="312">
        <v>140</v>
      </c>
      <c r="Z23" s="312">
        <v>140</v>
      </c>
      <c r="AA23" s="309">
        <v>80</v>
      </c>
      <c r="AB23" s="309">
        <v>91</v>
      </c>
      <c r="AC23" s="309">
        <v>89</v>
      </c>
      <c r="AD23" s="309">
        <v>84</v>
      </c>
      <c r="AE23" s="307">
        <v>87</v>
      </c>
      <c r="AF23" s="307">
        <v>115</v>
      </c>
      <c r="AG23" s="307">
        <v>104</v>
      </c>
      <c r="AH23" s="307">
        <v>120</v>
      </c>
      <c r="AI23" s="307">
        <v>109.35884299999999</v>
      </c>
      <c r="AJ23" s="307">
        <v>135.67550400000002</v>
      </c>
      <c r="AK23" s="307">
        <v>127.62479539</v>
      </c>
      <c r="AL23" s="307">
        <v>125.202512</v>
      </c>
      <c r="AM23" s="307">
        <v>119.40413500000001</v>
      </c>
      <c r="AN23" s="307">
        <v>153.52042800000001</v>
      </c>
      <c r="AO23" s="307">
        <v>130.71364600000001</v>
      </c>
      <c r="AP23" s="307">
        <v>121.50912750000001</v>
      </c>
      <c r="AQ23" s="313">
        <v>113.048125</v>
      </c>
      <c r="AR23" s="307">
        <v>147.20130003000003</v>
      </c>
      <c r="AS23" s="307">
        <v>132.44085699999999</v>
      </c>
      <c r="AT23" s="307">
        <v>132.22575800000001</v>
      </c>
      <c r="AU23" s="307">
        <v>132.72706288999998</v>
      </c>
      <c r="AV23" s="307">
        <v>112.57353148999999</v>
      </c>
      <c r="AW23" s="307">
        <v>110.60412923000001</v>
      </c>
      <c r="AX23" s="307">
        <v>149.49858660000001</v>
      </c>
      <c r="AY23" s="307">
        <v>114.22275727</v>
      </c>
      <c r="AZ23" s="307">
        <v>160.50272892999999</v>
      </c>
      <c r="BA23" s="307">
        <v>187.12637345000002</v>
      </c>
      <c r="BB23" s="307">
        <v>269.41123765999998</v>
      </c>
      <c r="BC23" s="307">
        <v>127.3573944</v>
      </c>
      <c r="BD23" s="307">
        <v>83.167969069999998</v>
      </c>
      <c r="BE23" s="307">
        <v>155.88894281</v>
      </c>
      <c r="BF23" s="307">
        <v>158.71051925</v>
      </c>
      <c r="BG23" s="307">
        <v>170.80201507999999</v>
      </c>
      <c r="BH23" s="307">
        <v>140.73652745000001</v>
      </c>
      <c r="BI23" s="307">
        <v>165.59702927000001</v>
      </c>
      <c r="BJ23" s="307">
        <v>170.63297048999999</v>
      </c>
      <c r="BK23" s="307">
        <v>149.33802270000001</v>
      </c>
      <c r="BL23" s="307">
        <v>185.19333037000001</v>
      </c>
      <c r="BM23" s="307">
        <f t="shared" si="30"/>
        <v>311.53854252999997</v>
      </c>
      <c r="BN23" s="393">
        <f t="shared" si="31"/>
        <v>334.53135307000002</v>
      </c>
      <c r="BO23" s="307">
        <f t="shared" si="32"/>
        <v>344</v>
      </c>
      <c r="BP23" s="307">
        <f t="shared" si="33"/>
        <v>426</v>
      </c>
      <c r="BQ23" s="307">
        <f t="shared" si="34"/>
        <v>497.86165439000007</v>
      </c>
      <c r="BR23" s="307">
        <f t="shared" si="35"/>
        <v>525.14733650000005</v>
      </c>
      <c r="BS23" s="307">
        <f t="shared" ref="BS23" si="110">AQ23+AR23+AS23+AT23</f>
        <v>524.91604002999998</v>
      </c>
      <c r="BT23" s="307">
        <f t="shared" ref="BT23" si="111">AU23+AV23+AW23+AX23</f>
        <v>505.40331021000003</v>
      </c>
      <c r="BU23" s="307">
        <f t="shared" ref="BU23:BU24" si="112">AY23+AZ23+BA23+BB23</f>
        <v>731.26309730999992</v>
      </c>
      <c r="BV23" s="307">
        <f t="shared" si="2"/>
        <v>525.12482552999995</v>
      </c>
      <c r="BW23" s="307">
        <f t="shared" si="37"/>
        <v>647.76854228999991</v>
      </c>
      <c r="BX23" s="139">
        <f t="shared" ref="BX23:CY23" si="113">W23/S23*100</f>
        <v>100.78125</v>
      </c>
      <c r="BY23" s="138">
        <f t="shared" si="113"/>
        <v>70.414201183431956</v>
      </c>
      <c r="BZ23" s="138">
        <f t="shared" si="113"/>
        <v>70.35175879396985</v>
      </c>
      <c r="CA23" s="138">
        <f t="shared" si="113"/>
        <v>81.871345029239762</v>
      </c>
      <c r="CB23" s="138">
        <f t="shared" si="113"/>
        <v>62.015503875968989</v>
      </c>
      <c r="CC23" s="138">
        <f t="shared" si="113"/>
        <v>76.470588235294116</v>
      </c>
      <c r="CD23" s="138">
        <f t="shared" si="113"/>
        <v>63.571428571428569</v>
      </c>
      <c r="CE23" s="138">
        <f t="shared" si="113"/>
        <v>60</v>
      </c>
      <c r="CF23" s="138">
        <f t="shared" si="113"/>
        <v>108.74999999999999</v>
      </c>
      <c r="CG23" s="138">
        <f t="shared" si="113"/>
        <v>126.37362637362637</v>
      </c>
      <c r="CH23" s="138">
        <f t="shared" si="113"/>
        <v>116.85393258426966</v>
      </c>
      <c r="CI23" s="138">
        <f t="shared" si="113"/>
        <v>142.85714285714286</v>
      </c>
      <c r="CJ23" s="138">
        <f t="shared" si="113"/>
        <v>125.69981954022988</v>
      </c>
      <c r="CK23" s="138">
        <f t="shared" si="113"/>
        <v>117.97869913043479</v>
      </c>
      <c r="CL23" s="138">
        <f t="shared" si="113"/>
        <v>122.71614941346154</v>
      </c>
      <c r="CM23" s="138">
        <f t="shared" si="113"/>
        <v>104.33542666666666</v>
      </c>
      <c r="CN23" s="138">
        <f t="shared" si="113"/>
        <v>109.18562388228634</v>
      </c>
      <c r="CO23" s="138">
        <f t="shared" si="113"/>
        <v>113.15264986964779</v>
      </c>
      <c r="CP23" s="138">
        <f t="shared" si="113"/>
        <v>102.42025901045405</v>
      </c>
      <c r="CQ23" s="138">
        <f t="shared" si="113"/>
        <v>97.050071567254179</v>
      </c>
      <c r="CR23" s="138">
        <f t="shared" si="113"/>
        <v>94.676892889848403</v>
      </c>
      <c r="CS23" s="138">
        <f t="shared" si="113"/>
        <v>95.88385203694196</v>
      </c>
      <c r="CT23" s="138">
        <f t="shared" si="113"/>
        <v>101.32137007332807</v>
      </c>
      <c r="CU23" s="138">
        <f t="shared" si="113"/>
        <v>108.81960945691095</v>
      </c>
      <c r="CV23" s="138">
        <f t="shared" si="113"/>
        <v>117.40757565859671</v>
      </c>
      <c r="CW23" s="138">
        <f t="shared" si="113"/>
        <v>76.47590847842865</v>
      </c>
      <c r="CX23" s="138">
        <f t="shared" si="113"/>
        <v>83.512091159301406</v>
      </c>
      <c r="CY23" s="138">
        <f t="shared" si="113"/>
        <v>113.06313449154135</v>
      </c>
      <c r="CZ23" s="138">
        <f>AY23/AU23*100</f>
        <v>86.058377834115291</v>
      </c>
      <c r="DA23" s="138">
        <f>AZ23/AV23*100</f>
        <v>142.57590288375877</v>
      </c>
      <c r="DB23" s="138">
        <f t="shared" ref="DB23:DD23" si="114">BA23/AW23*100</f>
        <v>169.18570287812028</v>
      </c>
      <c r="DC23" s="138">
        <f t="shared" si="114"/>
        <v>180.20988946259374</v>
      </c>
      <c r="DD23" s="139">
        <f t="shared" si="114"/>
        <v>111.49914206584273</v>
      </c>
      <c r="DE23" s="138">
        <f t="shared" ref="DE23:DE24" si="115">BD23/AZ23*100</f>
        <v>51.817168234112721</v>
      </c>
      <c r="DF23" s="138">
        <f>BE23/BA23*100</f>
        <v>83.306772816635259</v>
      </c>
      <c r="DG23" s="138">
        <f>BF23/BB23*100</f>
        <v>58.910133307169041</v>
      </c>
      <c r="DH23" s="138">
        <f t="shared" ref="DH23:DH35" si="116">BG23/BC23*100</f>
        <v>134.1123661367871</v>
      </c>
      <c r="DI23" s="138">
        <f>BH23/BD23*100</f>
        <v>169.21962748849413</v>
      </c>
      <c r="DJ23" s="138">
        <f t="shared" si="29"/>
        <v>106.22756578177092</v>
      </c>
      <c r="DK23" s="138">
        <f t="shared" si="86"/>
        <v>107.51207374050603</v>
      </c>
      <c r="DL23" s="138">
        <f t="shared" si="9"/>
        <v>87.433407989977923</v>
      </c>
      <c r="DM23" s="138">
        <f t="shared" si="10"/>
        <v>131.58867404611379</v>
      </c>
      <c r="DN23" s="260">
        <f t="shared" si="11"/>
        <v>107.38040640277629</v>
      </c>
    </row>
    <row r="24" spans="1:361" ht="19.95" customHeight="1">
      <c r="A24" s="390">
        <v>16</v>
      </c>
      <c r="B24" s="135" t="str">
        <f>IF('1'!$A$1=1,D24,F24)</f>
        <v>Austria</v>
      </c>
      <c r="C24" s="136"/>
      <c r="D24" s="428" t="s">
        <v>343</v>
      </c>
      <c r="E24" s="415"/>
      <c r="F24" s="515" t="s">
        <v>96</v>
      </c>
      <c r="G24" s="518">
        <v>162</v>
      </c>
      <c r="H24" s="305">
        <v>124</v>
      </c>
      <c r="I24" s="305">
        <v>185</v>
      </c>
      <c r="J24" s="305">
        <v>168</v>
      </c>
      <c r="K24" s="307">
        <v>146</v>
      </c>
      <c r="L24" s="307">
        <v>145</v>
      </c>
      <c r="M24" s="307">
        <v>160</v>
      </c>
      <c r="N24" s="307">
        <v>205</v>
      </c>
      <c r="O24" s="311">
        <v>129</v>
      </c>
      <c r="P24" s="311">
        <v>165</v>
      </c>
      <c r="Q24" s="311">
        <v>164</v>
      </c>
      <c r="R24" s="311">
        <v>219</v>
      </c>
      <c r="S24" s="312">
        <v>124</v>
      </c>
      <c r="T24" s="312">
        <v>198</v>
      </c>
      <c r="U24" s="312">
        <v>307</v>
      </c>
      <c r="V24" s="312">
        <v>287</v>
      </c>
      <c r="W24" s="312">
        <v>131</v>
      </c>
      <c r="X24" s="312">
        <v>189</v>
      </c>
      <c r="Y24" s="312">
        <v>131</v>
      </c>
      <c r="Z24" s="312">
        <v>100</v>
      </c>
      <c r="AA24" s="309">
        <v>58</v>
      </c>
      <c r="AB24" s="309">
        <v>64</v>
      </c>
      <c r="AC24" s="309">
        <v>80</v>
      </c>
      <c r="AD24" s="309">
        <v>129</v>
      </c>
      <c r="AE24" s="307">
        <v>113</v>
      </c>
      <c r="AF24" s="307">
        <v>116</v>
      </c>
      <c r="AG24" s="307">
        <v>97</v>
      </c>
      <c r="AH24" s="307">
        <v>97</v>
      </c>
      <c r="AI24" s="307">
        <v>90.778157000000007</v>
      </c>
      <c r="AJ24" s="307">
        <v>111.920483</v>
      </c>
      <c r="AK24" s="307">
        <v>106.92427860999999</v>
      </c>
      <c r="AL24" s="307">
        <v>126.079354</v>
      </c>
      <c r="AM24" s="314">
        <v>117.30756600000001</v>
      </c>
      <c r="AN24" s="314">
        <v>122.40638899999999</v>
      </c>
      <c r="AO24" s="314">
        <v>135.05668700000001</v>
      </c>
      <c r="AP24" s="314">
        <v>172.24877641</v>
      </c>
      <c r="AQ24" s="499">
        <v>167.685216</v>
      </c>
      <c r="AR24" s="314">
        <v>159.85338783</v>
      </c>
      <c r="AS24" s="314">
        <v>133.60488000000001</v>
      </c>
      <c r="AT24" s="314">
        <v>135.84725800000001</v>
      </c>
      <c r="AU24" s="314">
        <v>117.61209531</v>
      </c>
      <c r="AV24" s="314">
        <v>103.45991119000001</v>
      </c>
      <c r="AW24" s="314">
        <v>141.08463931</v>
      </c>
      <c r="AX24" s="314">
        <v>150.85245229</v>
      </c>
      <c r="AY24" s="314">
        <v>151.36221714999999</v>
      </c>
      <c r="AZ24" s="314">
        <v>173.20267192</v>
      </c>
      <c r="BA24" s="314">
        <v>226.83736958000003</v>
      </c>
      <c r="BB24" s="314">
        <v>251.26783151000001</v>
      </c>
      <c r="BC24" s="314">
        <v>177.31923527999999</v>
      </c>
      <c r="BD24" s="314">
        <v>83.168849840000007</v>
      </c>
      <c r="BE24" s="314">
        <v>103.58555041</v>
      </c>
      <c r="BF24" s="314">
        <v>92.318292869999993</v>
      </c>
      <c r="BG24" s="314">
        <v>111.26889980999999</v>
      </c>
      <c r="BH24" s="314">
        <v>126.63525702999999</v>
      </c>
      <c r="BI24" s="314">
        <v>122.54357390999999</v>
      </c>
      <c r="BJ24" s="314">
        <v>126.08916785</v>
      </c>
      <c r="BK24" s="314">
        <v>130.0558163</v>
      </c>
      <c r="BL24" s="314">
        <v>139.69801695000001</v>
      </c>
      <c r="BM24" s="307">
        <f t="shared" si="30"/>
        <v>237.90415683999998</v>
      </c>
      <c r="BN24" s="393">
        <f t="shared" si="31"/>
        <v>269.75383325000001</v>
      </c>
      <c r="BO24" s="307">
        <f t="shared" si="32"/>
        <v>331</v>
      </c>
      <c r="BP24" s="307">
        <f t="shared" si="33"/>
        <v>423</v>
      </c>
      <c r="BQ24" s="307">
        <f t="shared" si="34"/>
        <v>435.70227261000002</v>
      </c>
      <c r="BR24" s="307">
        <f t="shared" si="35"/>
        <v>547.01941841000007</v>
      </c>
      <c r="BS24" s="307">
        <f t="shared" ref="BS24" si="117">AQ24+AR24+AS24+AT24</f>
        <v>596.99074183000005</v>
      </c>
      <c r="BT24" s="307">
        <f t="shared" ref="BT24" si="118">AU24+AV24+AW24+AX24</f>
        <v>513.00909809999996</v>
      </c>
      <c r="BU24" s="307">
        <f t="shared" si="112"/>
        <v>802.67009015999997</v>
      </c>
      <c r="BV24" s="307">
        <f t="shared" si="2"/>
        <v>456.39192839999998</v>
      </c>
      <c r="BW24" s="307">
        <f t="shared" si="37"/>
        <v>486.53689859999997</v>
      </c>
      <c r="BX24" s="139">
        <f t="shared" ref="BX24:CS24" si="119">W24/S24*100</f>
        <v>105.64516129032258</v>
      </c>
      <c r="BY24" s="138">
        <f t="shared" si="119"/>
        <v>95.454545454545453</v>
      </c>
      <c r="BZ24" s="138">
        <f t="shared" si="119"/>
        <v>42.671009771986974</v>
      </c>
      <c r="CA24" s="138">
        <f t="shared" si="119"/>
        <v>34.843205574912893</v>
      </c>
      <c r="CB24" s="138">
        <f t="shared" si="119"/>
        <v>44.274809160305345</v>
      </c>
      <c r="CC24" s="138">
        <f t="shared" si="119"/>
        <v>33.862433862433861</v>
      </c>
      <c r="CD24" s="138">
        <f t="shared" si="119"/>
        <v>61.068702290076338</v>
      </c>
      <c r="CE24" s="138">
        <f t="shared" si="119"/>
        <v>129</v>
      </c>
      <c r="CF24" s="138">
        <f t="shared" si="119"/>
        <v>194.82758620689654</v>
      </c>
      <c r="CG24" s="138">
        <f t="shared" si="119"/>
        <v>181.25</v>
      </c>
      <c r="CH24" s="138">
        <f t="shared" si="119"/>
        <v>121.24999999999999</v>
      </c>
      <c r="CI24" s="138">
        <f t="shared" si="119"/>
        <v>75.193798449612402</v>
      </c>
      <c r="CJ24" s="138">
        <f t="shared" si="119"/>
        <v>80.334652212389386</v>
      </c>
      <c r="CK24" s="138">
        <f t="shared" si="119"/>
        <v>96.483175000000003</v>
      </c>
      <c r="CL24" s="138">
        <f t="shared" si="119"/>
        <v>110.23121506185565</v>
      </c>
      <c r="CM24" s="138">
        <f t="shared" si="119"/>
        <v>129.97871546391752</v>
      </c>
      <c r="CN24" s="138">
        <f t="shared" si="119"/>
        <v>129.22444107341812</v>
      </c>
      <c r="CO24" s="138">
        <f t="shared" si="119"/>
        <v>109.36906785865104</v>
      </c>
      <c r="CP24" s="138">
        <f t="shared" si="119"/>
        <v>126.31058984518504</v>
      </c>
      <c r="CQ24" s="138">
        <f t="shared" si="119"/>
        <v>136.61933611271516</v>
      </c>
      <c r="CR24" s="138">
        <f t="shared" si="119"/>
        <v>142.94492820693253</v>
      </c>
      <c r="CS24" s="138">
        <f t="shared" si="119"/>
        <v>130.59235644145994</v>
      </c>
      <c r="CT24" s="138">
        <f t="shared" ref="CT24:CY24" si="120">AS24/AO24*100</f>
        <v>98.925038787601821</v>
      </c>
      <c r="CU24" s="138">
        <f t="shared" si="120"/>
        <v>78.866892892548478</v>
      </c>
      <c r="CV24" s="138">
        <f t="shared" si="120"/>
        <v>70.138619322290168</v>
      </c>
      <c r="CW24" s="138">
        <f t="shared" si="120"/>
        <v>64.721750720746059</v>
      </c>
      <c r="CX24" s="138">
        <f t="shared" si="120"/>
        <v>105.5984177449207</v>
      </c>
      <c r="CY24" s="138">
        <f t="shared" si="120"/>
        <v>111.0456364824088</v>
      </c>
      <c r="CZ24" s="138">
        <f t="shared" ref="CZ24:DA24" si="121">AY24/AU24*100</f>
        <v>128.69613176352482</v>
      </c>
      <c r="DA24" s="138">
        <f t="shared" si="121"/>
        <v>167.41042006301376</v>
      </c>
      <c r="DB24" s="138">
        <f t="shared" ref="DB24:DD24" si="122">BA24/AW24*100</f>
        <v>160.78105362099609</v>
      </c>
      <c r="DC24" s="138">
        <f t="shared" si="122"/>
        <v>166.56529456144384</v>
      </c>
      <c r="DD24" s="139">
        <f t="shared" si="122"/>
        <v>117.14894153821531</v>
      </c>
      <c r="DE24" s="138">
        <f t="shared" si="115"/>
        <v>48.018225653247768</v>
      </c>
      <c r="DF24" s="138">
        <f>BE24/BA24*100</f>
        <v>45.665117084452831</v>
      </c>
      <c r="DG24" s="138">
        <f>BF24/BB24*100</f>
        <v>36.740991600560655</v>
      </c>
      <c r="DH24" s="138">
        <f t="shared" si="116"/>
        <v>62.750608885887814</v>
      </c>
      <c r="DI24" s="138">
        <f>BH24/BD24*100</f>
        <v>152.2628451320663</v>
      </c>
      <c r="DJ24" s="138">
        <f t="shared" si="29"/>
        <v>118.30180312308289</v>
      </c>
      <c r="DK24" s="138">
        <f t="shared" si="86"/>
        <v>136.58091363057935</v>
      </c>
      <c r="DL24" s="138">
        <f t="shared" si="9"/>
        <v>116.88424754992641</v>
      </c>
      <c r="DM24" s="138">
        <f t="shared" si="10"/>
        <v>110.3152630842021</v>
      </c>
      <c r="DN24" s="260">
        <f t="shared" si="11"/>
        <v>113.38760820031413</v>
      </c>
    </row>
    <row r="25" spans="1:361" ht="19.95" customHeight="1">
      <c r="A25" s="390">
        <v>17</v>
      </c>
      <c r="B25" s="135" t="str">
        <f>IF('1'!$A$1=1,D25,F25)</f>
        <v>Slovenia</v>
      </c>
      <c r="C25" s="136"/>
      <c r="D25" s="429" t="s">
        <v>333</v>
      </c>
      <c r="E25" s="415"/>
      <c r="F25" s="515" t="s">
        <v>110</v>
      </c>
      <c r="G25" s="518">
        <v>37</v>
      </c>
      <c r="H25" s="305">
        <v>48</v>
      </c>
      <c r="I25" s="305">
        <v>52</v>
      </c>
      <c r="J25" s="305">
        <v>74</v>
      </c>
      <c r="K25" s="307">
        <v>46</v>
      </c>
      <c r="L25" s="307">
        <v>62</v>
      </c>
      <c r="M25" s="307">
        <v>71</v>
      </c>
      <c r="N25" s="307">
        <v>74</v>
      </c>
      <c r="O25" s="311">
        <v>45</v>
      </c>
      <c r="P25" s="311">
        <v>63</v>
      </c>
      <c r="Q25" s="311">
        <v>55</v>
      </c>
      <c r="R25" s="311">
        <v>83</v>
      </c>
      <c r="S25" s="312">
        <v>56</v>
      </c>
      <c r="T25" s="312">
        <v>63</v>
      </c>
      <c r="U25" s="312">
        <v>74</v>
      </c>
      <c r="V25" s="312">
        <v>92</v>
      </c>
      <c r="W25" s="312">
        <v>48</v>
      </c>
      <c r="X25" s="312">
        <v>46</v>
      </c>
      <c r="Y25" s="312">
        <v>50</v>
      </c>
      <c r="Z25" s="312">
        <v>57</v>
      </c>
      <c r="AA25" s="309">
        <v>27</v>
      </c>
      <c r="AB25" s="309">
        <v>24</v>
      </c>
      <c r="AC25" s="309">
        <v>32</v>
      </c>
      <c r="AD25" s="309">
        <v>42</v>
      </c>
      <c r="AE25" s="307">
        <v>26</v>
      </c>
      <c r="AF25" s="307">
        <v>32</v>
      </c>
      <c r="AG25" s="307">
        <v>31</v>
      </c>
      <c r="AH25" s="307">
        <v>44</v>
      </c>
      <c r="AI25" s="307">
        <v>30.913134999999997</v>
      </c>
      <c r="AJ25" s="307">
        <v>39.222062999999999</v>
      </c>
      <c r="AK25" s="307">
        <v>41.775901669999996</v>
      </c>
      <c r="AL25" s="307">
        <v>57.299203999999996</v>
      </c>
      <c r="AM25" s="307">
        <v>40.587429</v>
      </c>
      <c r="AN25" s="307">
        <v>42.898501999999993</v>
      </c>
      <c r="AO25" s="307">
        <v>45.942614999999996</v>
      </c>
      <c r="AP25" s="307">
        <v>56.279528069999991</v>
      </c>
      <c r="AQ25" s="313">
        <v>47.536791999999998</v>
      </c>
      <c r="AR25" s="307">
        <v>57.1285752</v>
      </c>
      <c r="AS25" s="307">
        <v>60.937347000000003</v>
      </c>
      <c r="AT25" s="307">
        <v>75.369849000000002</v>
      </c>
      <c r="AU25" s="307">
        <v>61.060027419999997</v>
      </c>
      <c r="AV25" s="307">
        <v>40.086156400000007</v>
      </c>
      <c r="AW25" s="307">
        <v>69.397126189999994</v>
      </c>
      <c r="AX25" s="307">
        <v>79.720689059999998</v>
      </c>
      <c r="AY25" s="307">
        <v>60.864165080000006</v>
      </c>
      <c r="AZ25" s="307">
        <v>67.909943670000004</v>
      </c>
      <c r="BA25" s="307">
        <v>73.612017930000007</v>
      </c>
      <c r="BB25" s="307">
        <v>82.280761619999993</v>
      </c>
      <c r="BC25" s="307">
        <v>58.315902430000001</v>
      </c>
      <c r="BD25" s="307">
        <v>52.559665100000004</v>
      </c>
      <c r="BE25" s="307">
        <v>54.770126480000002</v>
      </c>
      <c r="BF25" s="307">
        <v>78.760024789999989</v>
      </c>
      <c r="BG25" s="307">
        <v>42.259798230000001</v>
      </c>
      <c r="BH25" s="307">
        <v>68.077132820000003</v>
      </c>
      <c r="BI25" s="307">
        <v>60.699492219999996</v>
      </c>
      <c r="BJ25" s="307">
        <v>66.94086471</v>
      </c>
      <c r="BK25" s="307">
        <v>61.234039850000002</v>
      </c>
      <c r="BL25" s="307">
        <v>62.761420989999998</v>
      </c>
      <c r="BM25" s="307">
        <f t="shared" si="30"/>
        <v>110.33693105</v>
      </c>
      <c r="BN25" s="393">
        <f t="shared" si="31"/>
        <v>123.99546083999999</v>
      </c>
      <c r="BO25" s="307">
        <f>AA25+AB25+AC25+AD25</f>
        <v>125</v>
      </c>
      <c r="BP25" s="307">
        <f>AE25+AF25+AG25+AH25</f>
        <v>133</v>
      </c>
      <c r="BQ25" s="307">
        <f>AI25+AJ25+AK25+AL25</f>
        <v>169.21030367</v>
      </c>
      <c r="BR25" s="307">
        <f>AM25+AN25+AO25+AP25</f>
        <v>185.70807406999998</v>
      </c>
      <c r="BS25" s="307">
        <f>AQ25+AR25+AS25+AT25</f>
        <v>240.97256319999997</v>
      </c>
      <c r="BT25" s="307">
        <f>AU25+AV25+AW25+AX25</f>
        <v>250.26399907000001</v>
      </c>
      <c r="BU25" s="307">
        <f>AY25+AZ25+BA25+BB25</f>
        <v>284.66688829999998</v>
      </c>
      <c r="BV25" s="307">
        <f>BC25+BD25+BE25+BF25</f>
        <v>244.40571879999999</v>
      </c>
      <c r="BW25" s="307">
        <f>BG25+BH25+BI25+BJ25</f>
        <v>237.97728798</v>
      </c>
      <c r="BX25" s="139">
        <f t="shared" ref="BX25:CU25" si="123">W25/S25*100</f>
        <v>85.714285714285708</v>
      </c>
      <c r="BY25" s="138">
        <f t="shared" si="123"/>
        <v>73.015873015873012</v>
      </c>
      <c r="BZ25" s="138">
        <f t="shared" si="123"/>
        <v>67.567567567567565</v>
      </c>
      <c r="CA25" s="138">
        <f t="shared" si="123"/>
        <v>61.95652173913043</v>
      </c>
      <c r="CB25" s="138">
        <f t="shared" si="123"/>
        <v>56.25</v>
      </c>
      <c r="CC25" s="138">
        <f t="shared" si="123"/>
        <v>52.173913043478258</v>
      </c>
      <c r="CD25" s="138">
        <f t="shared" si="123"/>
        <v>64</v>
      </c>
      <c r="CE25" s="138">
        <f t="shared" si="123"/>
        <v>73.68421052631578</v>
      </c>
      <c r="CF25" s="138">
        <f t="shared" si="123"/>
        <v>96.296296296296291</v>
      </c>
      <c r="CG25" s="138">
        <f t="shared" si="123"/>
        <v>133.33333333333331</v>
      </c>
      <c r="CH25" s="138">
        <f t="shared" si="123"/>
        <v>96.875</v>
      </c>
      <c r="CI25" s="138">
        <f t="shared" si="123"/>
        <v>104.76190476190477</v>
      </c>
      <c r="CJ25" s="138">
        <f t="shared" si="123"/>
        <v>118.89667307692307</v>
      </c>
      <c r="CK25" s="138">
        <f t="shared" si="123"/>
        <v>122.56894687499999</v>
      </c>
      <c r="CL25" s="138">
        <f t="shared" si="123"/>
        <v>134.76097312903224</v>
      </c>
      <c r="CM25" s="138">
        <f t="shared" si="123"/>
        <v>130.22546363636363</v>
      </c>
      <c r="CN25" s="138">
        <f t="shared" si="123"/>
        <v>131.29509187599382</v>
      </c>
      <c r="CO25" s="138">
        <f t="shared" si="123"/>
        <v>109.3733952750012</v>
      </c>
      <c r="CP25" s="138">
        <f t="shared" si="123"/>
        <v>109.973963848618</v>
      </c>
      <c r="CQ25" s="138">
        <f t="shared" si="123"/>
        <v>98.220436133807368</v>
      </c>
      <c r="CR25" s="138">
        <f t="shared" si="123"/>
        <v>117.12195911694727</v>
      </c>
      <c r="CS25" s="138">
        <f t="shared" si="123"/>
        <v>133.17149209545826</v>
      </c>
      <c r="CT25" s="138">
        <f t="shared" si="123"/>
        <v>132.63795933252823</v>
      </c>
      <c r="CU25" s="138">
        <f t="shared" si="123"/>
        <v>133.92054195311593</v>
      </c>
      <c r="CV25" s="138">
        <f t="shared" ref="CV25:DA25" si="124">AU25/AQ25*100</f>
        <v>128.44793443360672</v>
      </c>
      <c r="CW25" s="138">
        <f t="shared" si="124"/>
        <v>70.168311146678136</v>
      </c>
      <c r="CX25" s="138">
        <f t="shared" si="124"/>
        <v>113.8827494245852</v>
      </c>
      <c r="CY25" s="138">
        <f t="shared" si="124"/>
        <v>105.77265327943009</v>
      </c>
      <c r="CZ25" s="138">
        <f t="shared" si="124"/>
        <v>99.679229852530611</v>
      </c>
      <c r="DA25" s="138">
        <f t="shared" si="124"/>
        <v>169.40996535651891</v>
      </c>
      <c r="DB25" s="138">
        <f t="shared" ref="DB25:DG25" si="125">BA25/AW25*100</f>
        <v>106.07358254066632</v>
      </c>
      <c r="DC25" s="138">
        <f t="shared" si="125"/>
        <v>103.21130259934559</v>
      </c>
      <c r="DD25" s="139">
        <f t="shared" si="125"/>
        <v>95.813197064889394</v>
      </c>
      <c r="DE25" s="138">
        <f t="shared" si="125"/>
        <v>77.396125308846095</v>
      </c>
      <c r="DF25" s="138">
        <f t="shared" si="125"/>
        <v>74.403783539914158</v>
      </c>
      <c r="DG25" s="138">
        <f t="shared" si="125"/>
        <v>95.721069226048314</v>
      </c>
      <c r="DH25" s="138">
        <f>BG25/BC25*100</f>
        <v>72.467022662860984</v>
      </c>
      <c r="DI25" s="138">
        <f>BH25/BD25*100</f>
        <v>129.52352852796241</v>
      </c>
      <c r="DJ25" s="138">
        <f t="shared" ref="DJ25:DL26" si="126">BI25/BE25*100</f>
        <v>110.82591208213692</v>
      </c>
      <c r="DK25" s="138">
        <f t="shared" si="126"/>
        <v>84.993453072781861</v>
      </c>
      <c r="DL25" s="138">
        <f t="shared" si="126"/>
        <v>144.89903505154524</v>
      </c>
      <c r="DM25" s="138">
        <f t="shared" si="10"/>
        <v>92.19163379859863</v>
      </c>
      <c r="DN25" s="260">
        <f t="shared" si="11"/>
        <v>112.37892848751659</v>
      </c>
    </row>
    <row r="26" spans="1:361" ht="19.95" customHeight="1">
      <c r="A26" s="390">
        <v>18</v>
      </c>
      <c r="B26" s="135" t="str">
        <f>IF('1'!$A$1=1,D26,F26)</f>
        <v>Denmark</v>
      </c>
      <c r="C26" s="136"/>
      <c r="D26" s="429" t="s">
        <v>327</v>
      </c>
      <c r="E26" s="415"/>
      <c r="F26" s="515" t="s">
        <v>103</v>
      </c>
      <c r="G26" s="517">
        <v>37</v>
      </c>
      <c r="H26" s="310">
        <v>56</v>
      </c>
      <c r="I26" s="310">
        <v>57</v>
      </c>
      <c r="J26" s="310">
        <v>81</v>
      </c>
      <c r="K26" s="307">
        <v>55</v>
      </c>
      <c r="L26" s="307">
        <v>67</v>
      </c>
      <c r="M26" s="307">
        <v>78</v>
      </c>
      <c r="N26" s="307">
        <v>82</v>
      </c>
      <c r="O26" s="311">
        <v>55</v>
      </c>
      <c r="P26" s="311">
        <v>73</v>
      </c>
      <c r="Q26" s="311">
        <v>65</v>
      </c>
      <c r="R26" s="311">
        <v>67</v>
      </c>
      <c r="S26" s="312">
        <v>61</v>
      </c>
      <c r="T26" s="312">
        <v>67</v>
      </c>
      <c r="U26" s="312">
        <v>75</v>
      </c>
      <c r="V26" s="312">
        <v>81</v>
      </c>
      <c r="W26" s="312">
        <v>49</v>
      </c>
      <c r="X26" s="312">
        <v>60</v>
      </c>
      <c r="Y26" s="312">
        <v>53</v>
      </c>
      <c r="Z26" s="312">
        <v>49</v>
      </c>
      <c r="AA26" s="309">
        <v>23</v>
      </c>
      <c r="AB26" s="309">
        <v>28</v>
      </c>
      <c r="AC26" s="309">
        <v>32</v>
      </c>
      <c r="AD26" s="309">
        <v>39</v>
      </c>
      <c r="AE26" s="307">
        <v>35</v>
      </c>
      <c r="AF26" s="307">
        <v>49</v>
      </c>
      <c r="AG26" s="307">
        <v>39</v>
      </c>
      <c r="AH26" s="307">
        <v>40</v>
      </c>
      <c r="AI26" s="307">
        <v>31.132849999999998</v>
      </c>
      <c r="AJ26" s="307">
        <v>41.862866000000004</v>
      </c>
      <c r="AK26" s="307">
        <v>49.271846369999999</v>
      </c>
      <c r="AL26" s="307">
        <v>50.570379000000003</v>
      </c>
      <c r="AM26" s="307">
        <v>39.219970000000004</v>
      </c>
      <c r="AN26" s="307">
        <v>56.76244100000001</v>
      </c>
      <c r="AO26" s="307">
        <v>52.225103000000004</v>
      </c>
      <c r="AP26" s="307">
        <v>101.32437194000001</v>
      </c>
      <c r="AQ26" s="313">
        <v>51.628059999999998</v>
      </c>
      <c r="AR26" s="307">
        <v>51.736521950000004</v>
      </c>
      <c r="AS26" s="307">
        <v>83.346333999999999</v>
      </c>
      <c r="AT26" s="307">
        <v>59.959847000000003</v>
      </c>
      <c r="AU26" s="307">
        <v>38.807805399999999</v>
      </c>
      <c r="AV26" s="307">
        <v>34.873820539999997</v>
      </c>
      <c r="AW26" s="307">
        <v>53.937569170000003</v>
      </c>
      <c r="AX26" s="307">
        <v>60.910079719999999</v>
      </c>
      <c r="AY26" s="307">
        <v>61.433784919999994</v>
      </c>
      <c r="AZ26" s="307">
        <v>70.027452830000001</v>
      </c>
      <c r="BA26" s="307">
        <v>67.764817310000012</v>
      </c>
      <c r="BB26" s="307">
        <v>68.669090670000003</v>
      </c>
      <c r="BC26" s="307">
        <v>79.594916020000014</v>
      </c>
      <c r="BD26" s="307">
        <v>44.222886889999998</v>
      </c>
      <c r="BE26" s="307">
        <v>41.311137340000002</v>
      </c>
      <c r="BF26" s="307">
        <v>44.931790839999998</v>
      </c>
      <c r="BG26" s="307">
        <v>50.607689929999999</v>
      </c>
      <c r="BH26" s="307">
        <v>57.611171319999997</v>
      </c>
      <c r="BI26" s="307">
        <v>49.345166860000006</v>
      </c>
      <c r="BJ26" s="307">
        <v>61.665104820000003</v>
      </c>
      <c r="BK26" s="307">
        <v>61.25757544999999</v>
      </c>
      <c r="BL26" s="307">
        <v>59.910337160000005</v>
      </c>
      <c r="BM26" s="307">
        <f t="shared" si="30"/>
        <v>108.21886125</v>
      </c>
      <c r="BN26" s="393">
        <f t="shared" si="31"/>
        <v>121.16791261</v>
      </c>
      <c r="BO26" s="307">
        <f>AA26+AB26+AC26+AD26</f>
        <v>122</v>
      </c>
      <c r="BP26" s="307">
        <f>AE26+AF26+AG26+AH26</f>
        <v>163</v>
      </c>
      <c r="BQ26" s="307">
        <f>AI26+AJ26+AK26+AL26</f>
        <v>172.83794137000001</v>
      </c>
      <c r="BR26" s="307">
        <f>AM26+AN26+AO26+AP26</f>
        <v>249.53188594</v>
      </c>
      <c r="BS26" s="307">
        <f>AQ26+AR26+AS26+AT26</f>
        <v>246.67076295000001</v>
      </c>
      <c r="BT26" s="307">
        <f>AU26+AV26+AW26+AX26</f>
        <v>188.52927483000002</v>
      </c>
      <c r="BU26" s="307">
        <f>AY26+AZ26+BA26+BB26</f>
        <v>267.89514573000002</v>
      </c>
      <c r="BV26" s="307">
        <f>BC26+BD26+BE26+BF26</f>
        <v>210.06073109000002</v>
      </c>
      <c r="BW26" s="307">
        <f>BG26+BH26+BI26+BJ26</f>
        <v>219.22913293000002</v>
      </c>
      <c r="BX26" s="139">
        <f t="shared" ref="BX26:CG26" si="127">W26/S26*100</f>
        <v>80.327868852459019</v>
      </c>
      <c r="BY26" s="138">
        <f t="shared" si="127"/>
        <v>89.552238805970148</v>
      </c>
      <c r="BZ26" s="138">
        <f t="shared" si="127"/>
        <v>70.666666666666671</v>
      </c>
      <c r="CA26" s="138">
        <f t="shared" si="127"/>
        <v>60.493827160493829</v>
      </c>
      <c r="CB26" s="138">
        <f t="shared" si="127"/>
        <v>46.938775510204081</v>
      </c>
      <c r="CC26" s="138">
        <f t="shared" si="127"/>
        <v>46.666666666666664</v>
      </c>
      <c r="CD26" s="138">
        <f t="shared" si="127"/>
        <v>60.377358490566039</v>
      </c>
      <c r="CE26" s="138">
        <f t="shared" si="127"/>
        <v>79.591836734693871</v>
      </c>
      <c r="CF26" s="138">
        <f t="shared" si="127"/>
        <v>152.17391304347828</v>
      </c>
      <c r="CG26" s="138">
        <f t="shared" si="127"/>
        <v>175</v>
      </c>
      <c r="CH26" s="138">
        <f t="shared" ref="CH26:CQ26" si="128">AG26/AC26*100</f>
        <v>121.875</v>
      </c>
      <c r="CI26" s="138">
        <f t="shared" si="128"/>
        <v>102.56410256410255</v>
      </c>
      <c r="CJ26" s="138">
        <f t="shared" si="128"/>
        <v>88.950999999999993</v>
      </c>
      <c r="CK26" s="138">
        <f t="shared" si="128"/>
        <v>85.434420408163277</v>
      </c>
      <c r="CL26" s="138">
        <f t="shared" si="128"/>
        <v>126.33806761538462</v>
      </c>
      <c r="CM26" s="138">
        <f t="shared" si="128"/>
        <v>126.42594750000001</v>
      </c>
      <c r="CN26" s="138">
        <f t="shared" si="128"/>
        <v>125.97616344150954</v>
      </c>
      <c r="CO26" s="138">
        <f t="shared" si="128"/>
        <v>135.59138784238996</v>
      </c>
      <c r="CP26" s="138">
        <f t="shared" si="128"/>
        <v>105.99380142530674</v>
      </c>
      <c r="CQ26" s="138">
        <f t="shared" si="128"/>
        <v>200.36308594800133</v>
      </c>
      <c r="CR26" s="138">
        <f t="shared" ref="CR26:CV26" si="129">AQ26/AM26*100</f>
        <v>131.63717361334034</v>
      </c>
      <c r="CS26" s="138">
        <f t="shared" si="129"/>
        <v>91.145696059829419</v>
      </c>
      <c r="CT26" s="138">
        <f t="shared" si="129"/>
        <v>159.59055935227161</v>
      </c>
      <c r="CU26" s="138">
        <f t="shared" si="129"/>
        <v>59.176134874544971</v>
      </c>
      <c r="CV26" s="138">
        <f t="shared" si="129"/>
        <v>75.168048925332471</v>
      </c>
      <c r="CW26" s="138">
        <f t="shared" ref="CW26:CX26" si="130">AV26/AR26*100</f>
        <v>67.406580932717674</v>
      </c>
      <c r="CX26" s="138">
        <f t="shared" si="130"/>
        <v>64.714986948316167</v>
      </c>
      <c r="CY26" s="138">
        <f t="shared" ref="CY26:DD26" si="131">AX26/AT26*100</f>
        <v>101.58478176236841</v>
      </c>
      <c r="CZ26" s="138">
        <f t="shared" si="131"/>
        <v>158.30265145578161</v>
      </c>
      <c r="DA26" s="138">
        <f t="shared" si="131"/>
        <v>200.80235473391585</v>
      </c>
      <c r="DB26" s="138">
        <f t="shared" si="131"/>
        <v>125.63565313152954</v>
      </c>
      <c r="DC26" s="138">
        <f t="shared" si="131"/>
        <v>112.73846789508029</v>
      </c>
      <c r="DD26" s="139">
        <f t="shared" si="131"/>
        <v>129.56212306249682</v>
      </c>
      <c r="DE26" s="138">
        <f>BD26/AZ26*100</f>
        <v>63.150786017244307</v>
      </c>
      <c r="DF26" s="138">
        <f>BE26/BA26*100</f>
        <v>60.962515623728756</v>
      </c>
      <c r="DG26" s="138">
        <f>BF26/BB26*100</f>
        <v>65.432337026169023</v>
      </c>
      <c r="DH26" s="138">
        <f>BG26/BC26*100</f>
        <v>63.581560808838191</v>
      </c>
      <c r="DI26" s="138">
        <f>BH26/BD26*100</f>
        <v>130.27456001075194</v>
      </c>
      <c r="DJ26" s="138">
        <f t="shared" si="126"/>
        <v>119.44761155781822</v>
      </c>
      <c r="DK26" s="138">
        <f t="shared" si="126"/>
        <v>137.24159145934459</v>
      </c>
      <c r="DL26" s="138">
        <f t="shared" si="126"/>
        <v>121.04400642418337</v>
      </c>
      <c r="DM26" s="138">
        <f t="shared" si="10"/>
        <v>103.9908333528394</v>
      </c>
      <c r="DN26" s="260">
        <f t="shared" si="11"/>
        <v>111.96561413641746</v>
      </c>
      <c r="MU26" s="114" t="s">
        <v>223</v>
      </c>
      <c r="MW26" s="114" t="s">
        <v>224</v>
      </c>
    </row>
    <row r="27" spans="1:361" ht="19.95" customHeight="1">
      <c r="A27" s="390">
        <v>19</v>
      </c>
      <c r="B27" s="135" t="str">
        <f>IF('1'!$A$1=1,D27,F27)</f>
        <v>Ireland</v>
      </c>
      <c r="C27" s="136"/>
      <c r="D27" s="428" t="s">
        <v>348</v>
      </c>
      <c r="E27" s="415"/>
      <c r="F27" s="515" t="s">
        <v>106</v>
      </c>
      <c r="G27" s="518">
        <v>21</v>
      </c>
      <c r="H27" s="305">
        <v>25</v>
      </c>
      <c r="I27" s="305">
        <v>31</v>
      </c>
      <c r="J27" s="305">
        <v>33</v>
      </c>
      <c r="K27" s="307">
        <v>32</v>
      </c>
      <c r="L27" s="307">
        <v>40</v>
      </c>
      <c r="M27" s="307">
        <v>57</v>
      </c>
      <c r="N27" s="307">
        <v>39</v>
      </c>
      <c r="O27" s="311">
        <v>30</v>
      </c>
      <c r="P27" s="311">
        <v>38</v>
      </c>
      <c r="Q27" s="311">
        <v>36</v>
      </c>
      <c r="R27" s="311">
        <v>48</v>
      </c>
      <c r="S27" s="312">
        <v>35</v>
      </c>
      <c r="T27" s="312">
        <v>47</v>
      </c>
      <c r="U27" s="312">
        <v>62</v>
      </c>
      <c r="V27" s="312">
        <v>47</v>
      </c>
      <c r="W27" s="312">
        <v>38</v>
      </c>
      <c r="X27" s="312">
        <v>32</v>
      </c>
      <c r="Y27" s="312">
        <v>28</v>
      </c>
      <c r="Z27" s="312">
        <v>35</v>
      </c>
      <c r="AA27" s="309">
        <v>19</v>
      </c>
      <c r="AB27" s="309">
        <v>19</v>
      </c>
      <c r="AC27" s="309">
        <v>16</v>
      </c>
      <c r="AD27" s="309">
        <v>21</v>
      </c>
      <c r="AE27" s="307">
        <v>20</v>
      </c>
      <c r="AF27" s="307">
        <v>22</v>
      </c>
      <c r="AG27" s="307">
        <v>21</v>
      </c>
      <c r="AH27" s="307">
        <v>22</v>
      </c>
      <c r="AI27" s="307">
        <v>20.553948000000002</v>
      </c>
      <c r="AJ27" s="307">
        <v>26.319457</v>
      </c>
      <c r="AK27" s="307">
        <v>28.874454809999996</v>
      </c>
      <c r="AL27" s="307">
        <v>37.624895000000002</v>
      </c>
      <c r="AM27" s="307">
        <v>33.489319000000002</v>
      </c>
      <c r="AN27" s="307">
        <v>35.753440000000005</v>
      </c>
      <c r="AO27" s="307">
        <v>36.975135000000002</v>
      </c>
      <c r="AP27" s="307">
        <v>37.049697449999996</v>
      </c>
      <c r="AQ27" s="313">
        <v>38.231603999999997</v>
      </c>
      <c r="AR27" s="307">
        <v>42.14764357</v>
      </c>
      <c r="AS27" s="307">
        <v>45.143031000000001</v>
      </c>
      <c r="AT27" s="307">
        <v>43.732766000000005</v>
      </c>
      <c r="AU27" s="307">
        <v>56.905186060000005</v>
      </c>
      <c r="AV27" s="307">
        <v>48.043312139999998</v>
      </c>
      <c r="AW27" s="307">
        <v>50.430537899999997</v>
      </c>
      <c r="AX27" s="307">
        <v>53.748341110000005</v>
      </c>
      <c r="AY27" s="307">
        <v>47.155060880000008</v>
      </c>
      <c r="AZ27" s="307">
        <v>55.196079269999998</v>
      </c>
      <c r="BA27" s="307">
        <v>62.667944950000006</v>
      </c>
      <c r="BB27" s="307">
        <v>66.288375729999998</v>
      </c>
      <c r="BC27" s="307">
        <v>38.885589869999997</v>
      </c>
      <c r="BD27" s="307">
        <v>27.512715310000001</v>
      </c>
      <c r="BE27" s="307">
        <v>37.101343150000005</v>
      </c>
      <c r="BF27" s="307">
        <v>43.516832020000003</v>
      </c>
      <c r="BG27" s="307">
        <v>39.512722199999999</v>
      </c>
      <c r="BH27" s="307">
        <v>48.13720335</v>
      </c>
      <c r="BI27" s="307">
        <v>51.095674340000002</v>
      </c>
      <c r="BJ27" s="307">
        <v>57.117432360000002</v>
      </c>
      <c r="BK27" s="307">
        <v>50.141244270000001</v>
      </c>
      <c r="BL27" s="307">
        <v>55.847811360000009</v>
      </c>
      <c r="BM27" s="307">
        <f>BG27+BH27</f>
        <v>87.649925550000006</v>
      </c>
      <c r="BN27" s="393">
        <f>BK27+BL27</f>
        <v>105.98905563000001</v>
      </c>
      <c r="BO27" s="307">
        <f>AA27+AB27+AC27+AD27</f>
        <v>75</v>
      </c>
      <c r="BP27" s="307">
        <f>AE27+AF27+AG27+AH27</f>
        <v>85</v>
      </c>
      <c r="BQ27" s="307">
        <f>AI27+AJ27+AK27+AL27</f>
        <v>113.37275481</v>
      </c>
      <c r="BR27" s="307">
        <f>AM27+AN27+AO27+AP27</f>
        <v>143.26759145</v>
      </c>
      <c r="BS27" s="307">
        <f>AQ27+AR27+AS27+AT27</f>
        <v>169.25504457</v>
      </c>
      <c r="BT27" s="307">
        <f>AU27+AV27+AW27+AX27</f>
        <v>209.12737721000002</v>
      </c>
      <c r="BU27" s="307">
        <f>AY27+AZ27+BA27+BB27</f>
        <v>231.30746083000002</v>
      </c>
      <c r="BV27" s="307">
        <f>BC27+BD27+BE27+BF27</f>
        <v>147.01648034999999</v>
      </c>
      <c r="BW27" s="307">
        <f>BG27+BH27+BI27+BJ27</f>
        <v>195.86303225</v>
      </c>
      <c r="BX27" s="139">
        <f t="shared" ref="BX27:CS27" si="132">W27/S27*100</f>
        <v>108.57142857142857</v>
      </c>
      <c r="BY27" s="138">
        <f t="shared" si="132"/>
        <v>68.085106382978722</v>
      </c>
      <c r="BZ27" s="138">
        <f t="shared" si="132"/>
        <v>45.161290322580641</v>
      </c>
      <c r="CA27" s="138">
        <f t="shared" si="132"/>
        <v>74.468085106382972</v>
      </c>
      <c r="CB27" s="138">
        <f t="shared" si="132"/>
        <v>50</v>
      </c>
      <c r="CC27" s="138">
        <f t="shared" si="132"/>
        <v>59.375</v>
      </c>
      <c r="CD27" s="138">
        <f t="shared" si="132"/>
        <v>57.142857142857139</v>
      </c>
      <c r="CE27" s="138">
        <f t="shared" si="132"/>
        <v>60</v>
      </c>
      <c r="CF27" s="138">
        <f t="shared" si="132"/>
        <v>105.26315789473684</v>
      </c>
      <c r="CG27" s="138">
        <f t="shared" si="132"/>
        <v>115.78947368421053</v>
      </c>
      <c r="CH27" s="138">
        <f t="shared" si="132"/>
        <v>131.25</v>
      </c>
      <c r="CI27" s="138">
        <f t="shared" si="132"/>
        <v>104.76190476190477</v>
      </c>
      <c r="CJ27" s="138">
        <f t="shared" si="132"/>
        <v>102.76974000000001</v>
      </c>
      <c r="CK27" s="138">
        <f t="shared" si="132"/>
        <v>119.63389545454545</v>
      </c>
      <c r="CL27" s="138">
        <f t="shared" si="132"/>
        <v>137.49740385714284</v>
      </c>
      <c r="CM27" s="138">
        <f t="shared" si="132"/>
        <v>171.02225000000001</v>
      </c>
      <c r="CN27" s="138">
        <f t="shared" si="132"/>
        <v>162.93375365160989</v>
      </c>
      <c r="CO27" s="138">
        <f t="shared" si="132"/>
        <v>135.84413994559236</v>
      </c>
      <c r="CP27" s="138">
        <f t="shared" si="132"/>
        <v>128.05483339271404</v>
      </c>
      <c r="CQ27" s="138">
        <f t="shared" si="132"/>
        <v>98.47123148117754</v>
      </c>
      <c r="CR27" s="138">
        <f t="shared" si="132"/>
        <v>114.16058953005283</v>
      </c>
      <c r="CS27" s="138">
        <f t="shared" si="132"/>
        <v>117.88416323016749</v>
      </c>
      <c r="CT27" s="138">
        <f t="shared" ref="CT27:CV27" si="133">AS27/AO27*100</f>
        <v>122.09023983279575</v>
      </c>
      <c r="CU27" s="138">
        <f t="shared" si="133"/>
        <v>118.03811909400628</v>
      </c>
      <c r="CV27" s="138">
        <f t="shared" si="133"/>
        <v>148.84331313956906</v>
      </c>
      <c r="CW27" s="138">
        <f t="shared" ref="CW27:DL27" si="134">AV27/AR27*100</f>
        <v>113.98813331096032</v>
      </c>
      <c r="CX27" s="138">
        <f t="shared" si="134"/>
        <v>111.71278663145148</v>
      </c>
      <c r="CY27" s="138">
        <f t="shared" si="134"/>
        <v>122.90176457167151</v>
      </c>
      <c r="CZ27" s="138">
        <f t="shared" si="134"/>
        <v>82.866016517862533</v>
      </c>
      <c r="DA27" s="138">
        <f t="shared" si="134"/>
        <v>114.88816405737508</v>
      </c>
      <c r="DB27" s="138">
        <f t="shared" si="134"/>
        <v>124.26586659508942</v>
      </c>
      <c r="DC27" s="138">
        <f t="shared" si="134"/>
        <v>123.33101703424832</v>
      </c>
      <c r="DD27" s="139">
        <f t="shared" si="134"/>
        <v>82.463237549318151</v>
      </c>
      <c r="DE27" s="138">
        <f t="shared" si="134"/>
        <v>49.84541596771281</v>
      </c>
      <c r="DF27" s="138">
        <f t="shared" si="134"/>
        <v>59.203063351768648</v>
      </c>
      <c r="DG27" s="138">
        <f t="shared" si="134"/>
        <v>65.647757304009005</v>
      </c>
      <c r="DH27" s="138">
        <f t="shared" si="134"/>
        <v>101.61276280518463</v>
      </c>
      <c r="DI27" s="138">
        <f t="shared" si="134"/>
        <v>174.96347709636515</v>
      </c>
      <c r="DJ27" s="138">
        <f t="shared" si="134"/>
        <v>137.71920367794016</v>
      </c>
      <c r="DK27" s="138">
        <f t="shared" si="134"/>
        <v>131.25365452556213</v>
      </c>
      <c r="DL27" s="138">
        <f t="shared" si="134"/>
        <v>126.89898715710355</v>
      </c>
      <c r="DM27" s="138">
        <f>BL27/BH27*100</f>
        <v>116.0179808410079</v>
      </c>
      <c r="DN27" s="260">
        <f>BN27/BM27*100</f>
        <v>120.92315534202984</v>
      </c>
    </row>
    <row r="28" spans="1:361" ht="19.95" customHeight="1">
      <c r="A28" s="390">
        <v>20</v>
      </c>
      <c r="B28" s="135" t="str">
        <f>IF('1'!$A$1=1,D28,F28)</f>
        <v>Latvia</v>
      </c>
      <c r="C28" s="136"/>
      <c r="D28" s="429" t="s">
        <v>345</v>
      </c>
      <c r="E28" s="415"/>
      <c r="F28" s="515" t="s">
        <v>101</v>
      </c>
      <c r="G28" s="518">
        <v>11</v>
      </c>
      <c r="H28" s="305">
        <v>18</v>
      </c>
      <c r="I28" s="305">
        <v>18</v>
      </c>
      <c r="J28" s="305">
        <v>18</v>
      </c>
      <c r="K28" s="307">
        <v>14</v>
      </c>
      <c r="L28" s="307">
        <v>17</v>
      </c>
      <c r="M28" s="307">
        <v>19</v>
      </c>
      <c r="N28" s="307">
        <v>22</v>
      </c>
      <c r="O28" s="311">
        <v>19</v>
      </c>
      <c r="P28" s="311">
        <v>18</v>
      </c>
      <c r="Q28" s="311">
        <v>19</v>
      </c>
      <c r="R28" s="311">
        <v>30</v>
      </c>
      <c r="S28" s="312">
        <v>28</v>
      </c>
      <c r="T28" s="312">
        <v>17</v>
      </c>
      <c r="U28" s="312">
        <v>21</v>
      </c>
      <c r="V28" s="312">
        <v>27</v>
      </c>
      <c r="W28" s="312">
        <v>18</v>
      </c>
      <c r="X28" s="312">
        <v>18</v>
      </c>
      <c r="Y28" s="312">
        <v>21</v>
      </c>
      <c r="Z28" s="312">
        <v>22</v>
      </c>
      <c r="AA28" s="309">
        <v>15</v>
      </c>
      <c r="AB28" s="309">
        <v>18</v>
      </c>
      <c r="AC28" s="309">
        <v>22</v>
      </c>
      <c r="AD28" s="309">
        <v>23</v>
      </c>
      <c r="AE28" s="307">
        <v>22</v>
      </c>
      <c r="AF28" s="307">
        <v>23</v>
      </c>
      <c r="AG28" s="307">
        <v>29</v>
      </c>
      <c r="AH28" s="307">
        <v>30</v>
      </c>
      <c r="AI28" s="307">
        <v>25.613167999999998</v>
      </c>
      <c r="AJ28" s="307">
        <v>33.277820999999996</v>
      </c>
      <c r="AK28" s="307">
        <v>32.424267919999998</v>
      </c>
      <c r="AL28" s="307">
        <v>45.305304000000007</v>
      </c>
      <c r="AM28" s="307">
        <v>32.269737999999997</v>
      </c>
      <c r="AN28" s="307">
        <v>34.887089000000003</v>
      </c>
      <c r="AO28" s="307">
        <v>35</v>
      </c>
      <c r="AP28" s="307">
        <v>42.203142710000002</v>
      </c>
      <c r="AQ28" s="313">
        <v>38.650408999999996</v>
      </c>
      <c r="AR28" s="307">
        <v>37.091745420000002</v>
      </c>
      <c r="AS28" s="307">
        <v>36.261440999999998</v>
      </c>
      <c r="AT28" s="307">
        <v>45.729531000000001</v>
      </c>
      <c r="AU28" s="307">
        <v>33.352215709999996</v>
      </c>
      <c r="AV28" s="307">
        <v>31.88734762</v>
      </c>
      <c r="AW28" s="307">
        <v>36.774729640000004</v>
      </c>
      <c r="AX28" s="307">
        <v>50.487854010000007</v>
      </c>
      <c r="AY28" s="307">
        <v>35.442773840000001</v>
      </c>
      <c r="AZ28" s="307">
        <v>44.740211349999996</v>
      </c>
      <c r="BA28" s="307">
        <v>55.186880280000004</v>
      </c>
      <c r="BB28" s="307">
        <v>60.547893280000004</v>
      </c>
      <c r="BC28" s="307">
        <v>39.257679429999996</v>
      </c>
      <c r="BD28" s="307">
        <v>39.549542049999999</v>
      </c>
      <c r="BE28" s="307">
        <v>65.633318029999998</v>
      </c>
      <c r="BF28" s="307">
        <v>82.414371029999998</v>
      </c>
      <c r="BG28" s="307">
        <v>64.957487520000001</v>
      </c>
      <c r="BH28" s="307">
        <v>64.582173339999997</v>
      </c>
      <c r="BI28" s="307">
        <v>57.954858789999996</v>
      </c>
      <c r="BJ28" s="307">
        <v>100.68003627</v>
      </c>
      <c r="BK28" s="307">
        <v>54.421608290000009</v>
      </c>
      <c r="BL28" s="307">
        <v>49.654376580000005</v>
      </c>
      <c r="BM28" s="307">
        <f t="shared" si="30"/>
        <v>129.53966086</v>
      </c>
      <c r="BN28" s="393">
        <f t="shared" si="31"/>
        <v>104.07598487000001</v>
      </c>
      <c r="BO28" s="307">
        <f>AA28+AB28+AC28+AD28</f>
        <v>78</v>
      </c>
      <c r="BP28" s="307">
        <f>AE28+AF28+AG28+AH28</f>
        <v>104</v>
      </c>
      <c r="BQ28" s="307">
        <f>AI28+AJ28+AK28+AL28</f>
        <v>136.62056092</v>
      </c>
      <c r="BR28" s="307">
        <f>AM28+AN28+AO28+AP28</f>
        <v>144.35996971</v>
      </c>
      <c r="BS28" s="307">
        <f>AQ28+AR28+AS28+AT28</f>
        <v>157.73312641999999</v>
      </c>
      <c r="BT28" s="307">
        <f>AU28+AV28+AW28+AX28</f>
        <v>152.50214698000002</v>
      </c>
      <c r="BU28" s="307">
        <f t="shared" ref="BU28" si="135">AY28+AZ28+BA28+BB28</f>
        <v>195.91775875000002</v>
      </c>
      <c r="BV28" s="307">
        <f t="shared" si="2"/>
        <v>226.85491053999999</v>
      </c>
      <c r="BW28" s="307">
        <f t="shared" si="37"/>
        <v>288.17455591999999</v>
      </c>
      <c r="BX28" s="139">
        <f t="shared" ref="BX28:DA28" si="136">W28/S28*100</f>
        <v>64.285714285714292</v>
      </c>
      <c r="BY28" s="138">
        <f t="shared" si="136"/>
        <v>105.88235294117648</v>
      </c>
      <c r="BZ28" s="138">
        <f t="shared" si="136"/>
        <v>100</v>
      </c>
      <c r="CA28" s="138">
        <f t="shared" si="136"/>
        <v>81.481481481481481</v>
      </c>
      <c r="CB28" s="138">
        <f t="shared" si="136"/>
        <v>83.333333333333343</v>
      </c>
      <c r="CC28" s="138">
        <f t="shared" si="136"/>
        <v>100</v>
      </c>
      <c r="CD28" s="138">
        <f t="shared" si="136"/>
        <v>104.76190476190477</v>
      </c>
      <c r="CE28" s="138">
        <f t="shared" si="136"/>
        <v>104.54545454545455</v>
      </c>
      <c r="CF28" s="138">
        <f t="shared" si="136"/>
        <v>146.66666666666666</v>
      </c>
      <c r="CG28" s="138">
        <f t="shared" si="136"/>
        <v>127.77777777777777</v>
      </c>
      <c r="CH28" s="138">
        <f t="shared" si="136"/>
        <v>131.81818181818181</v>
      </c>
      <c r="CI28" s="138">
        <f t="shared" si="136"/>
        <v>130.43478260869566</v>
      </c>
      <c r="CJ28" s="138">
        <f t="shared" si="136"/>
        <v>116.4234909090909</v>
      </c>
      <c r="CK28" s="138">
        <f t="shared" si="136"/>
        <v>144.68617826086955</v>
      </c>
      <c r="CL28" s="138">
        <f t="shared" si="136"/>
        <v>111.8078204137931</v>
      </c>
      <c r="CM28" s="138">
        <f t="shared" si="136"/>
        <v>151.01768000000001</v>
      </c>
      <c r="CN28" s="138">
        <f t="shared" si="136"/>
        <v>125.98885854338675</v>
      </c>
      <c r="CO28" s="138">
        <f t="shared" si="136"/>
        <v>104.83585749199148</v>
      </c>
      <c r="CP28" s="138">
        <f t="shared" si="136"/>
        <v>107.94384035548643</v>
      </c>
      <c r="CQ28" s="138">
        <f t="shared" si="136"/>
        <v>93.152763548391576</v>
      </c>
      <c r="CR28" s="138">
        <f t="shared" si="136"/>
        <v>119.77292471355049</v>
      </c>
      <c r="CS28" s="138">
        <f t="shared" si="136"/>
        <v>106.3194049236954</v>
      </c>
      <c r="CT28" s="138">
        <f t="shared" si="136"/>
        <v>103.60411714285713</v>
      </c>
      <c r="CU28" s="138">
        <f t="shared" si="136"/>
        <v>108.35574808784187</v>
      </c>
      <c r="CV28" s="138">
        <f t="shared" si="136"/>
        <v>86.292012356195244</v>
      </c>
      <c r="CW28" s="138">
        <f t="shared" si="136"/>
        <v>85.968851718706745</v>
      </c>
      <c r="CX28" s="138">
        <f t="shared" si="136"/>
        <v>101.41552190383169</v>
      </c>
      <c r="CY28" s="138">
        <f t="shared" si="136"/>
        <v>110.40536149386706</v>
      </c>
      <c r="CZ28" s="138">
        <f t="shared" si="136"/>
        <v>106.26812367783167</v>
      </c>
      <c r="DA28" s="138">
        <f t="shared" si="136"/>
        <v>140.30709572701673</v>
      </c>
      <c r="DB28" s="138">
        <f t="shared" ref="DB28:DD28" si="137">BA28/AW28*100</f>
        <v>150.06739905430342</v>
      </c>
      <c r="DC28" s="138">
        <f t="shared" si="137"/>
        <v>119.92566225533656</v>
      </c>
      <c r="DD28" s="139">
        <f t="shared" si="137"/>
        <v>110.76356384300421</v>
      </c>
      <c r="DE28" s="138">
        <f t="shared" ref="DE28:DK28" si="138">BD28/AZ28*100</f>
        <v>88.398201207871594</v>
      </c>
      <c r="DF28" s="138">
        <f t="shared" si="138"/>
        <v>118.92920508823515</v>
      </c>
      <c r="DG28" s="138">
        <f t="shared" si="138"/>
        <v>136.11434942728695</v>
      </c>
      <c r="DH28" s="138">
        <f t="shared" si="138"/>
        <v>165.46440967257143</v>
      </c>
      <c r="DI28" s="138">
        <f t="shared" si="138"/>
        <v>163.29436446660449</v>
      </c>
      <c r="DJ28" s="138">
        <f t="shared" si="138"/>
        <v>88.300973544427094</v>
      </c>
      <c r="DK28" s="138">
        <f t="shared" si="138"/>
        <v>122.16320407681209</v>
      </c>
      <c r="DL28" s="138">
        <f t="shared" si="9"/>
        <v>83.780346758707282</v>
      </c>
      <c r="DM28" s="138">
        <f t="shared" si="10"/>
        <v>76.885576951071371</v>
      </c>
      <c r="DN28" s="260">
        <f t="shared" si="11"/>
        <v>80.342949934445286</v>
      </c>
    </row>
    <row r="29" spans="1:361" ht="19.95" customHeight="1">
      <c r="A29" s="390">
        <v>21</v>
      </c>
      <c r="B29" s="135" t="str">
        <f>IF('1'!$A$1=1,D29,F29)</f>
        <v>Finland</v>
      </c>
      <c r="C29" s="136"/>
      <c r="D29" s="429" t="s">
        <v>334</v>
      </c>
      <c r="E29" s="415"/>
      <c r="F29" s="515" t="s">
        <v>107</v>
      </c>
      <c r="G29" s="518">
        <v>68</v>
      </c>
      <c r="H29" s="305">
        <v>84</v>
      </c>
      <c r="I29" s="305">
        <v>108</v>
      </c>
      <c r="J29" s="305">
        <v>124</v>
      </c>
      <c r="K29" s="307">
        <v>111</v>
      </c>
      <c r="L29" s="307">
        <v>106</v>
      </c>
      <c r="M29" s="307">
        <v>126</v>
      </c>
      <c r="N29" s="307">
        <v>132</v>
      </c>
      <c r="O29" s="311">
        <v>88</v>
      </c>
      <c r="P29" s="311">
        <v>111</v>
      </c>
      <c r="Q29" s="311">
        <v>136</v>
      </c>
      <c r="R29" s="311">
        <v>118</v>
      </c>
      <c r="S29" s="312">
        <v>89</v>
      </c>
      <c r="T29" s="312">
        <v>112</v>
      </c>
      <c r="U29" s="312">
        <v>124</v>
      </c>
      <c r="V29" s="312">
        <v>114</v>
      </c>
      <c r="W29" s="312">
        <v>76</v>
      </c>
      <c r="X29" s="312">
        <v>70</v>
      </c>
      <c r="Y29" s="312">
        <v>82</v>
      </c>
      <c r="Z29" s="312">
        <v>76</v>
      </c>
      <c r="AA29" s="309">
        <v>44</v>
      </c>
      <c r="AB29" s="309">
        <v>50</v>
      </c>
      <c r="AC29" s="309">
        <v>57</v>
      </c>
      <c r="AD29" s="309">
        <v>54</v>
      </c>
      <c r="AE29" s="307">
        <v>45</v>
      </c>
      <c r="AF29" s="307">
        <v>49</v>
      </c>
      <c r="AG29" s="307">
        <v>53</v>
      </c>
      <c r="AH29" s="307">
        <v>55</v>
      </c>
      <c r="AI29" s="307">
        <v>42.025677999999999</v>
      </c>
      <c r="AJ29" s="307">
        <v>56.338412000000005</v>
      </c>
      <c r="AK29" s="307">
        <v>61.593544110000003</v>
      </c>
      <c r="AL29" s="307">
        <v>59.364013999999997</v>
      </c>
      <c r="AM29" s="307">
        <v>77.340561000000008</v>
      </c>
      <c r="AN29" s="307">
        <v>63.209125</v>
      </c>
      <c r="AO29" s="307">
        <v>73.214917</v>
      </c>
      <c r="AP29" s="307">
        <v>75.012276259999993</v>
      </c>
      <c r="AQ29" s="313">
        <v>57.315812000000001</v>
      </c>
      <c r="AR29" s="307">
        <v>59.94166989</v>
      </c>
      <c r="AS29" s="307">
        <v>68.502071999999998</v>
      </c>
      <c r="AT29" s="307">
        <v>68.546367000000004</v>
      </c>
      <c r="AU29" s="307">
        <v>59.239780199999998</v>
      </c>
      <c r="AV29" s="307">
        <v>51.185806709999994</v>
      </c>
      <c r="AW29" s="307">
        <v>56.53119224000001</v>
      </c>
      <c r="AX29" s="307">
        <v>65.310975630000002</v>
      </c>
      <c r="AY29" s="307">
        <v>58.004979739999996</v>
      </c>
      <c r="AZ29" s="307">
        <v>75.120871460000004</v>
      </c>
      <c r="BA29" s="307">
        <v>78.588982229999999</v>
      </c>
      <c r="BB29" s="307">
        <v>82.308473000000006</v>
      </c>
      <c r="BC29" s="307">
        <v>42.393097449999999</v>
      </c>
      <c r="BD29" s="307">
        <v>30.763931050000004</v>
      </c>
      <c r="BE29" s="307">
        <v>106.53984524000001</v>
      </c>
      <c r="BF29" s="307">
        <v>48.493460380000002</v>
      </c>
      <c r="BG29" s="307">
        <v>67.056093579999995</v>
      </c>
      <c r="BH29" s="307">
        <v>64.480952639999998</v>
      </c>
      <c r="BI29" s="307">
        <v>72.128853800000002</v>
      </c>
      <c r="BJ29" s="307">
        <v>74.056222169999998</v>
      </c>
      <c r="BK29" s="307">
        <v>44.088527650000003</v>
      </c>
      <c r="BL29" s="307">
        <v>57.494732839999998</v>
      </c>
      <c r="BM29" s="307">
        <f t="shared" si="30"/>
        <v>131.53704621999998</v>
      </c>
      <c r="BN29" s="393">
        <f t="shared" si="31"/>
        <v>101.58326049</v>
      </c>
      <c r="BO29" s="307">
        <f t="shared" si="32"/>
        <v>205</v>
      </c>
      <c r="BP29" s="307">
        <f t="shared" si="33"/>
        <v>202</v>
      </c>
      <c r="BQ29" s="307">
        <f t="shared" si="34"/>
        <v>219.32164811000001</v>
      </c>
      <c r="BR29" s="307">
        <f t="shared" si="35"/>
        <v>288.77687925999999</v>
      </c>
      <c r="BS29" s="307">
        <f>AQ29+AR29+AS29+AT29</f>
        <v>254.30592089000001</v>
      </c>
      <c r="BT29" s="307">
        <f>AU29+AV29+AW29+AX29</f>
        <v>232.26775477999999</v>
      </c>
      <c r="BU29" s="307">
        <f>AY29+AZ29+BA29+BB29</f>
        <v>294.02330642999999</v>
      </c>
      <c r="BV29" s="307">
        <f t="shared" si="2"/>
        <v>228.19033411999999</v>
      </c>
      <c r="BW29" s="307">
        <f t="shared" si="37"/>
        <v>277.72212218999999</v>
      </c>
      <c r="BX29" s="139">
        <f t="shared" ref="BX29:CV29" si="139">W29/S29*100</f>
        <v>85.393258426966284</v>
      </c>
      <c r="BY29" s="138">
        <f t="shared" si="139"/>
        <v>62.5</v>
      </c>
      <c r="BZ29" s="138">
        <f t="shared" si="139"/>
        <v>66.129032258064512</v>
      </c>
      <c r="CA29" s="138">
        <f t="shared" si="139"/>
        <v>66.666666666666657</v>
      </c>
      <c r="CB29" s="138">
        <f t="shared" si="139"/>
        <v>57.894736842105267</v>
      </c>
      <c r="CC29" s="138">
        <f t="shared" si="139"/>
        <v>71.428571428571431</v>
      </c>
      <c r="CD29" s="138">
        <f t="shared" si="139"/>
        <v>69.512195121951208</v>
      </c>
      <c r="CE29" s="138">
        <f t="shared" si="139"/>
        <v>71.05263157894737</v>
      </c>
      <c r="CF29" s="138">
        <f t="shared" si="139"/>
        <v>102.27272727272727</v>
      </c>
      <c r="CG29" s="138">
        <f t="shared" si="139"/>
        <v>98</v>
      </c>
      <c r="CH29" s="138">
        <f t="shared" si="139"/>
        <v>92.982456140350877</v>
      </c>
      <c r="CI29" s="138">
        <f t="shared" si="139"/>
        <v>101.85185185185186</v>
      </c>
      <c r="CJ29" s="138">
        <f t="shared" si="139"/>
        <v>93.390395555555557</v>
      </c>
      <c r="CK29" s="138">
        <f t="shared" si="139"/>
        <v>114.97635102040817</v>
      </c>
      <c r="CL29" s="138">
        <f t="shared" si="139"/>
        <v>116.21423416981133</v>
      </c>
      <c r="CM29" s="138">
        <f t="shared" si="139"/>
        <v>107.93457090909091</v>
      </c>
      <c r="CN29" s="138">
        <f t="shared" si="139"/>
        <v>184.03167939372688</v>
      </c>
      <c r="CO29" s="138">
        <f t="shared" si="139"/>
        <v>112.19543248751845</v>
      </c>
      <c r="CP29" s="138">
        <f t="shared" si="139"/>
        <v>118.86784249538454</v>
      </c>
      <c r="CQ29" s="138">
        <f t="shared" si="139"/>
        <v>126.35984530965172</v>
      </c>
      <c r="CR29" s="138">
        <f t="shared" si="139"/>
        <v>74.10834788229684</v>
      </c>
      <c r="CS29" s="138">
        <f t="shared" si="139"/>
        <v>94.830722447115036</v>
      </c>
      <c r="CT29" s="138">
        <f t="shared" si="139"/>
        <v>93.56299891728348</v>
      </c>
      <c r="CU29" s="138">
        <f t="shared" si="139"/>
        <v>91.380198572313006</v>
      </c>
      <c r="CV29" s="138">
        <f t="shared" si="139"/>
        <v>103.35678433727851</v>
      </c>
      <c r="CW29" s="138">
        <f t="shared" ref="CW29:DE29" si="140">AV29/AR29*100</f>
        <v>85.392693937175864</v>
      </c>
      <c r="CX29" s="138">
        <f t="shared" si="140"/>
        <v>82.524791717249087</v>
      </c>
      <c r="CY29" s="138">
        <f t="shared" si="140"/>
        <v>95.27999584573169</v>
      </c>
      <c r="CZ29" s="138">
        <f t="shared" si="140"/>
        <v>97.915589058853385</v>
      </c>
      <c r="DA29" s="138">
        <f t="shared" si="140"/>
        <v>146.76113612042357</v>
      </c>
      <c r="DB29" s="138">
        <f t="shared" si="140"/>
        <v>139.01879496253127</v>
      </c>
      <c r="DC29" s="138">
        <f t="shared" si="140"/>
        <v>126.02548378130851</v>
      </c>
      <c r="DD29" s="139">
        <f t="shared" si="140"/>
        <v>73.085272402510455</v>
      </c>
      <c r="DE29" s="138">
        <f t="shared" si="140"/>
        <v>40.952574766629311</v>
      </c>
      <c r="DF29" s="138">
        <f t="shared" ref="DF29:DI29" si="141">BE29/BA29*100</f>
        <v>135.56587986875627</v>
      </c>
      <c r="DG29" s="138">
        <f t="shared" si="141"/>
        <v>58.916729484217257</v>
      </c>
      <c r="DH29" s="138">
        <f t="shared" si="141"/>
        <v>158.17691467128216</v>
      </c>
      <c r="DI29" s="138">
        <f t="shared" si="141"/>
        <v>209.59919762919893</v>
      </c>
      <c r="DJ29" s="138">
        <f t="shared" si="29"/>
        <v>67.701293950180698</v>
      </c>
      <c r="DK29" s="138">
        <f t="shared" ref="DK29:DK36" si="142">BJ29/BF29*100</f>
        <v>152.7138331430412</v>
      </c>
      <c r="DL29" s="138">
        <f t="shared" si="9"/>
        <v>65.748726620051357</v>
      </c>
      <c r="DM29" s="138">
        <f t="shared" si="10"/>
        <v>89.165451945159106</v>
      </c>
      <c r="DN29" s="260">
        <f t="shared" si="11"/>
        <v>77.227871089714682</v>
      </c>
    </row>
    <row r="30" spans="1:361" ht="19.95" customHeight="1">
      <c r="A30" s="390">
        <v>22</v>
      </c>
      <c r="B30" s="135" t="str">
        <f>IF('1'!$A$1=1,D30,F30)</f>
        <v>Estonia</v>
      </c>
      <c r="C30" s="136"/>
      <c r="D30" s="429" t="s">
        <v>329</v>
      </c>
      <c r="E30" s="415"/>
      <c r="F30" s="515" t="s">
        <v>102</v>
      </c>
      <c r="G30" s="518">
        <v>29</v>
      </c>
      <c r="H30" s="305">
        <v>27</v>
      </c>
      <c r="I30" s="305">
        <v>31</v>
      </c>
      <c r="J30" s="305">
        <v>30</v>
      </c>
      <c r="K30" s="307">
        <v>22</v>
      </c>
      <c r="L30" s="307">
        <v>22</v>
      </c>
      <c r="M30" s="307">
        <v>24</v>
      </c>
      <c r="N30" s="307">
        <v>33</v>
      </c>
      <c r="O30" s="311">
        <v>19</v>
      </c>
      <c r="P30" s="311">
        <v>26</v>
      </c>
      <c r="Q30" s="311">
        <v>21</v>
      </c>
      <c r="R30" s="311">
        <v>28</v>
      </c>
      <c r="S30" s="312">
        <v>19</v>
      </c>
      <c r="T30" s="312">
        <v>23</v>
      </c>
      <c r="U30" s="312">
        <v>26</v>
      </c>
      <c r="V30" s="312">
        <v>23</v>
      </c>
      <c r="W30" s="312">
        <v>19</v>
      </c>
      <c r="X30" s="312">
        <v>19</v>
      </c>
      <c r="Y30" s="312">
        <v>13</v>
      </c>
      <c r="Z30" s="312">
        <v>26</v>
      </c>
      <c r="AA30" s="309">
        <v>23</v>
      </c>
      <c r="AB30" s="309">
        <v>23</v>
      </c>
      <c r="AC30" s="309">
        <v>15</v>
      </c>
      <c r="AD30" s="309">
        <v>15</v>
      </c>
      <c r="AE30" s="307">
        <v>16</v>
      </c>
      <c r="AF30" s="307">
        <v>18</v>
      </c>
      <c r="AG30" s="307">
        <v>16</v>
      </c>
      <c r="AH30" s="307">
        <v>15</v>
      </c>
      <c r="AI30" s="307">
        <v>15.269495999999998</v>
      </c>
      <c r="AJ30" s="307">
        <v>18.071593</v>
      </c>
      <c r="AK30" s="307">
        <v>23.515555899999999</v>
      </c>
      <c r="AL30" s="307">
        <v>23.929400999999999</v>
      </c>
      <c r="AM30" s="307">
        <v>22.733148</v>
      </c>
      <c r="AN30" s="307">
        <v>23.509888999999998</v>
      </c>
      <c r="AO30" s="307">
        <v>24.538235</v>
      </c>
      <c r="AP30" s="307">
        <v>22.111486559999999</v>
      </c>
      <c r="AQ30" s="313">
        <v>21.737202</v>
      </c>
      <c r="AR30" s="307">
        <v>28.254507310000001</v>
      </c>
      <c r="AS30" s="307">
        <v>47.561604000000003</v>
      </c>
      <c r="AT30" s="307">
        <v>41.949114999999999</v>
      </c>
      <c r="AU30" s="307">
        <v>40.749224139999995</v>
      </c>
      <c r="AV30" s="307">
        <v>52.727861859999997</v>
      </c>
      <c r="AW30" s="307">
        <v>42.045853389999998</v>
      </c>
      <c r="AX30" s="307">
        <v>40.558579210000005</v>
      </c>
      <c r="AY30" s="307">
        <v>36.831053679999997</v>
      </c>
      <c r="AZ30" s="307">
        <v>46.096037570000007</v>
      </c>
      <c r="BA30" s="307">
        <v>42.184813930000004</v>
      </c>
      <c r="BB30" s="307">
        <v>40.785990300000002</v>
      </c>
      <c r="BC30" s="307">
        <v>22.849604079999999</v>
      </c>
      <c r="BD30" s="307">
        <v>16.083781909999999</v>
      </c>
      <c r="BE30" s="307">
        <v>21.92346336</v>
      </c>
      <c r="BF30" s="307">
        <v>31.421186939999998</v>
      </c>
      <c r="BG30" s="307">
        <v>28.820573839999998</v>
      </c>
      <c r="BH30" s="307">
        <v>30.461040799999999</v>
      </c>
      <c r="BI30" s="307">
        <v>33.104108549999999</v>
      </c>
      <c r="BJ30" s="307">
        <v>34.984117130000001</v>
      </c>
      <c r="BK30" s="307">
        <v>32.921508209999999</v>
      </c>
      <c r="BL30" s="307">
        <v>29.973531189999999</v>
      </c>
      <c r="BM30" s="307">
        <f t="shared" si="30"/>
        <v>59.281614640000001</v>
      </c>
      <c r="BN30" s="393">
        <f t="shared" si="31"/>
        <v>62.895039400000002</v>
      </c>
      <c r="BO30" s="307">
        <f t="shared" si="32"/>
        <v>76</v>
      </c>
      <c r="BP30" s="307">
        <f t="shared" si="33"/>
        <v>65</v>
      </c>
      <c r="BQ30" s="307">
        <f t="shared" si="34"/>
        <v>80.786045899999991</v>
      </c>
      <c r="BR30" s="307">
        <f t="shared" si="35"/>
        <v>92.892758560000004</v>
      </c>
      <c r="BS30" s="307">
        <f t="shared" ref="BS30:BS36" si="143">AQ30+AR30+AS30+AT30</f>
        <v>139.50242831</v>
      </c>
      <c r="BT30" s="307">
        <f t="shared" ref="BT30:BT36" si="144">AU30+AV30+AW30+AX30</f>
        <v>176.08151859999998</v>
      </c>
      <c r="BU30" s="307">
        <f t="shared" ref="BU30" si="145">AY30+AZ30+BA30+BB30</f>
        <v>165.89789548000002</v>
      </c>
      <c r="BV30" s="307">
        <f t="shared" si="2"/>
        <v>92.278036289999989</v>
      </c>
      <c r="BW30" s="307">
        <f t="shared" si="37"/>
        <v>127.36984031999999</v>
      </c>
      <c r="BX30" s="139">
        <f t="shared" ref="BX30:CS30" si="146">W30/S30*100</f>
        <v>100</v>
      </c>
      <c r="BY30" s="138">
        <f t="shared" si="146"/>
        <v>82.608695652173907</v>
      </c>
      <c r="BZ30" s="138">
        <f t="shared" si="146"/>
        <v>50</v>
      </c>
      <c r="CA30" s="138">
        <f t="shared" si="146"/>
        <v>113.04347826086956</v>
      </c>
      <c r="CB30" s="138">
        <f t="shared" si="146"/>
        <v>121.05263157894737</v>
      </c>
      <c r="CC30" s="138">
        <f t="shared" si="146"/>
        <v>121.05263157894737</v>
      </c>
      <c r="CD30" s="138">
        <f t="shared" si="146"/>
        <v>115.38461538461537</v>
      </c>
      <c r="CE30" s="138">
        <f t="shared" si="146"/>
        <v>57.692307692307686</v>
      </c>
      <c r="CF30" s="138">
        <f t="shared" si="146"/>
        <v>69.565217391304344</v>
      </c>
      <c r="CG30" s="138">
        <f t="shared" si="146"/>
        <v>78.260869565217391</v>
      </c>
      <c r="CH30" s="138">
        <f t="shared" si="146"/>
        <v>106.66666666666667</v>
      </c>
      <c r="CI30" s="138">
        <f t="shared" si="146"/>
        <v>100</v>
      </c>
      <c r="CJ30" s="138">
        <f t="shared" si="146"/>
        <v>95.434349999999995</v>
      </c>
      <c r="CK30" s="138">
        <f t="shared" si="146"/>
        <v>100.3977388888889</v>
      </c>
      <c r="CL30" s="138">
        <f t="shared" si="146"/>
        <v>146.972224375</v>
      </c>
      <c r="CM30" s="138">
        <f t="shared" si="146"/>
        <v>159.52933999999999</v>
      </c>
      <c r="CN30" s="138">
        <f t="shared" si="146"/>
        <v>148.87949150384532</v>
      </c>
      <c r="CO30" s="138">
        <f t="shared" si="146"/>
        <v>130.09306373821056</v>
      </c>
      <c r="CP30" s="138">
        <f t="shared" si="146"/>
        <v>104.34894715799597</v>
      </c>
      <c r="CQ30" s="138">
        <f t="shared" si="146"/>
        <v>92.40300900135361</v>
      </c>
      <c r="CR30" s="138">
        <f t="shared" si="146"/>
        <v>95.61897014878889</v>
      </c>
      <c r="CS30" s="138">
        <f t="shared" si="146"/>
        <v>120.18137265556636</v>
      </c>
      <c r="CT30" s="138">
        <f t="shared" ref="CT30:CV30" si="147">AS30/AO30*100</f>
        <v>193.82650789675785</v>
      </c>
      <c r="CU30" s="138">
        <f t="shared" si="147"/>
        <v>189.71639417444939</v>
      </c>
      <c r="CV30" s="138">
        <f t="shared" si="147"/>
        <v>187.46306051717235</v>
      </c>
      <c r="CW30" s="138">
        <f t="shared" ref="CW30" si="148">AV30/AR30*100</f>
        <v>186.61752364493805</v>
      </c>
      <c r="CX30" s="138">
        <f t="shared" ref="CX30" si="149">AW30/AS30*100</f>
        <v>88.402933992722353</v>
      </c>
      <c r="CY30" s="138">
        <f t="shared" ref="CY30" si="150">AX30/AT30*100</f>
        <v>96.685184443104475</v>
      </c>
      <c r="CZ30" s="138">
        <f t="shared" ref="CZ30" si="151">AY30/AU30*100</f>
        <v>90.384674695796548</v>
      </c>
      <c r="DA30" s="138">
        <f t="shared" ref="DA30" si="152">AZ30/AV30*100</f>
        <v>87.422542739152917</v>
      </c>
      <c r="DB30" s="138">
        <f>BA30/AW30*100</f>
        <v>100.33049760867276</v>
      </c>
      <c r="DC30" s="138">
        <f t="shared" si="53"/>
        <v>100.56069787065896</v>
      </c>
      <c r="DD30" s="139">
        <f>BC30/AY30*100</f>
        <v>62.038963855133453</v>
      </c>
      <c r="DE30" s="138">
        <f t="shared" ref="DE30:DG33" si="153">BD30/AZ30*100</f>
        <v>34.891896913212264</v>
      </c>
      <c r="DF30" s="138">
        <f t="shared" si="153"/>
        <v>51.970036886683971</v>
      </c>
      <c r="DG30" s="138">
        <f t="shared" si="153"/>
        <v>77.039166412002004</v>
      </c>
      <c r="DH30" s="138">
        <f t="shared" si="116"/>
        <v>126.13161146729155</v>
      </c>
      <c r="DI30" s="138">
        <f t="shared" ref="DI30:DI36" si="154">BH30/BD30*100</f>
        <v>189.38979010316609</v>
      </c>
      <c r="DJ30" s="138">
        <f t="shared" si="29"/>
        <v>150.99853525150326</v>
      </c>
      <c r="DK30" s="138">
        <f t="shared" si="142"/>
        <v>111.33926034304038</v>
      </c>
      <c r="DL30" s="138">
        <f t="shared" si="9"/>
        <v>114.22919055243905</v>
      </c>
      <c r="DM30" s="138">
        <f t="shared" si="10"/>
        <v>98.399563517212457</v>
      </c>
      <c r="DN30" s="260">
        <f t="shared" si="11"/>
        <v>106.09535482787248</v>
      </c>
    </row>
    <row r="31" spans="1:361" ht="19.95" customHeight="1">
      <c r="A31" s="390">
        <v>23</v>
      </c>
      <c r="B31" s="135" t="str">
        <f>IF('1'!$A$1=1,D31,F31)</f>
        <v>Croatia</v>
      </c>
      <c r="C31" s="136"/>
      <c r="D31" s="428" t="s">
        <v>330</v>
      </c>
      <c r="E31" s="415"/>
      <c r="F31" s="515" t="s">
        <v>108</v>
      </c>
      <c r="G31" s="518">
        <v>7</v>
      </c>
      <c r="H31" s="305">
        <v>12</v>
      </c>
      <c r="I31" s="305">
        <v>12</v>
      </c>
      <c r="J31" s="305">
        <v>20</v>
      </c>
      <c r="K31" s="307">
        <v>11</v>
      </c>
      <c r="L31" s="307">
        <v>13</v>
      </c>
      <c r="M31" s="307">
        <v>15</v>
      </c>
      <c r="N31" s="307">
        <v>13</v>
      </c>
      <c r="O31" s="311">
        <v>12</v>
      </c>
      <c r="P31" s="311">
        <v>16</v>
      </c>
      <c r="Q31" s="311">
        <v>17</v>
      </c>
      <c r="R31" s="311">
        <v>24</v>
      </c>
      <c r="S31" s="312">
        <v>11</v>
      </c>
      <c r="T31" s="312">
        <v>7</v>
      </c>
      <c r="U31" s="312">
        <v>7</v>
      </c>
      <c r="V31" s="312">
        <v>11</v>
      </c>
      <c r="W31" s="312">
        <v>21</v>
      </c>
      <c r="X31" s="312">
        <v>6</v>
      </c>
      <c r="Y31" s="312">
        <v>6</v>
      </c>
      <c r="Z31" s="312">
        <v>15</v>
      </c>
      <c r="AA31" s="309">
        <v>3</v>
      </c>
      <c r="AB31" s="309">
        <v>5</v>
      </c>
      <c r="AC31" s="309">
        <v>4</v>
      </c>
      <c r="AD31" s="309">
        <v>4</v>
      </c>
      <c r="AE31" s="307">
        <v>5</v>
      </c>
      <c r="AF31" s="307">
        <v>5</v>
      </c>
      <c r="AG31" s="307">
        <v>6</v>
      </c>
      <c r="AH31" s="307">
        <v>14</v>
      </c>
      <c r="AI31" s="307">
        <v>5.2207350000000003</v>
      </c>
      <c r="AJ31" s="307">
        <v>8.8696310000000018</v>
      </c>
      <c r="AK31" s="307">
        <v>6.25546077</v>
      </c>
      <c r="AL31" s="307">
        <v>10</v>
      </c>
      <c r="AM31" s="307">
        <v>8.4282299999999992</v>
      </c>
      <c r="AN31" s="307">
        <v>10.587657999999999</v>
      </c>
      <c r="AO31" s="307">
        <v>12</v>
      </c>
      <c r="AP31" s="307">
        <v>14.335929759999999</v>
      </c>
      <c r="AQ31" s="313">
        <v>8.8803579999999993</v>
      </c>
      <c r="AR31" s="307">
        <v>15.220531680000001</v>
      </c>
      <c r="AS31" s="307">
        <v>11.565058000000001</v>
      </c>
      <c r="AT31" s="307">
        <v>15.822253</v>
      </c>
      <c r="AU31" s="307">
        <v>11.647636139999999</v>
      </c>
      <c r="AV31" s="307">
        <v>17.37479557</v>
      </c>
      <c r="AW31" s="307">
        <v>10.72577461</v>
      </c>
      <c r="AX31" s="307">
        <v>12.740195739999999</v>
      </c>
      <c r="AY31" s="307">
        <v>17.877150870000001</v>
      </c>
      <c r="AZ31" s="307">
        <v>14.52691036</v>
      </c>
      <c r="BA31" s="307">
        <v>15.157974589999998</v>
      </c>
      <c r="BB31" s="307">
        <v>19.493653979999998</v>
      </c>
      <c r="BC31" s="307">
        <v>14.465860939999999</v>
      </c>
      <c r="BD31" s="307">
        <v>13.74493251</v>
      </c>
      <c r="BE31" s="307">
        <v>20.521497490000002</v>
      </c>
      <c r="BF31" s="307">
        <v>18.767195450000003</v>
      </c>
      <c r="BG31" s="307">
        <v>10.56830137</v>
      </c>
      <c r="BH31" s="307">
        <v>26.391884699999999</v>
      </c>
      <c r="BI31" s="307">
        <v>19.767480110000001</v>
      </c>
      <c r="BJ31" s="307">
        <v>25.407759599999999</v>
      </c>
      <c r="BK31" s="307">
        <v>16.415372400000003</v>
      </c>
      <c r="BL31" s="307">
        <v>25.43487695</v>
      </c>
      <c r="BM31" s="307">
        <f t="shared" si="30"/>
        <v>36.960186069999999</v>
      </c>
      <c r="BN31" s="393">
        <f t="shared" si="31"/>
        <v>41.850249349999999</v>
      </c>
      <c r="BO31" s="307">
        <f t="shared" si="32"/>
        <v>16</v>
      </c>
      <c r="BP31" s="307">
        <f t="shared" si="33"/>
        <v>30</v>
      </c>
      <c r="BQ31" s="307">
        <f t="shared" si="34"/>
        <v>30.345826770000002</v>
      </c>
      <c r="BR31" s="307">
        <f t="shared" si="35"/>
        <v>45.351817759999996</v>
      </c>
      <c r="BS31" s="307">
        <f>AQ31+AR31+AS31+AT31</f>
        <v>51.488200680000006</v>
      </c>
      <c r="BT31" s="307">
        <f>AU31+AV31+AW31+AX31</f>
        <v>52.488402059999999</v>
      </c>
      <c r="BU31" s="307">
        <f t="shared" ref="BU31:BU36" si="155">AY31+AZ31+BA31+BB31</f>
        <v>67.05568980000001</v>
      </c>
      <c r="BV31" s="307">
        <f t="shared" si="2"/>
        <v>67.499486390000001</v>
      </c>
      <c r="BW31" s="307">
        <f t="shared" si="37"/>
        <v>82.135425779999991</v>
      </c>
      <c r="BX31" s="139">
        <f t="shared" ref="BX31:CH31" si="156">W31/S31*100</f>
        <v>190.90909090909091</v>
      </c>
      <c r="BY31" s="138">
        <f t="shared" si="156"/>
        <v>85.714285714285708</v>
      </c>
      <c r="BZ31" s="138">
        <f t="shared" si="156"/>
        <v>85.714285714285708</v>
      </c>
      <c r="CA31" s="138">
        <f t="shared" si="156"/>
        <v>136.36363636363635</v>
      </c>
      <c r="CB31" s="138">
        <f t="shared" si="156"/>
        <v>14.285714285714285</v>
      </c>
      <c r="CC31" s="138">
        <f t="shared" si="156"/>
        <v>83.333333333333343</v>
      </c>
      <c r="CD31" s="138">
        <f t="shared" si="156"/>
        <v>66.666666666666657</v>
      </c>
      <c r="CE31" s="138">
        <f t="shared" si="156"/>
        <v>26.666666666666668</v>
      </c>
      <c r="CF31" s="138">
        <f t="shared" si="156"/>
        <v>166.66666666666669</v>
      </c>
      <c r="CG31" s="138">
        <f t="shared" si="156"/>
        <v>100</v>
      </c>
      <c r="CH31" s="138">
        <f t="shared" si="156"/>
        <v>150</v>
      </c>
      <c r="CI31" s="138">
        <f t="shared" ref="CI31:CU31" si="157">AH31/AD31*100</f>
        <v>350</v>
      </c>
      <c r="CJ31" s="138">
        <f t="shared" si="157"/>
        <v>104.41470000000001</v>
      </c>
      <c r="CK31" s="138">
        <f t="shared" si="157"/>
        <v>177.39262000000005</v>
      </c>
      <c r="CL31" s="138">
        <f t="shared" si="157"/>
        <v>104.25767949999999</v>
      </c>
      <c r="CM31" s="138">
        <f t="shared" si="157"/>
        <v>71.428571428571431</v>
      </c>
      <c r="CN31" s="138">
        <f t="shared" si="157"/>
        <v>161.43761366933964</v>
      </c>
      <c r="CO31" s="138">
        <f t="shared" si="157"/>
        <v>119.36976859578485</v>
      </c>
      <c r="CP31" s="138">
        <f t="shared" si="157"/>
        <v>191.83239158895725</v>
      </c>
      <c r="CQ31" s="138">
        <f t="shared" si="157"/>
        <v>143.35929759999999</v>
      </c>
      <c r="CR31" s="138">
        <f t="shared" si="157"/>
        <v>105.36444781407246</v>
      </c>
      <c r="CS31" s="138">
        <f t="shared" si="157"/>
        <v>143.75730383433242</v>
      </c>
      <c r="CT31" s="138">
        <f t="shared" si="157"/>
        <v>96.375483333333335</v>
      </c>
      <c r="CU31" s="138">
        <f t="shared" si="157"/>
        <v>110.367818933845</v>
      </c>
      <c r="CV31" s="138">
        <f t="shared" ref="CV31:DD33" si="158">AU31/AQ31*100</f>
        <v>131.16178581989598</v>
      </c>
      <c r="CW31" s="138">
        <f t="shared" si="158"/>
        <v>114.15367041895608</v>
      </c>
      <c r="CX31" s="138">
        <f t="shared" si="158"/>
        <v>92.742938340646447</v>
      </c>
      <c r="CY31" s="138">
        <f t="shared" si="158"/>
        <v>80.520743411194346</v>
      </c>
      <c r="CZ31" s="138">
        <f t="shared" si="158"/>
        <v>153.48308150360887</v>
      </c>
      <c r="DA31" s="138">
        <f t="shared" si="158"/>
        <v>83.609100904086205</v>
      </c>
      <c r="DB31" s="138">
        <f t="shared" si="158"/>
        <v>141.32288940574708</v>
      </c>
      <c r="DC31" s="138">
        <f t="shared" si="158"/>
        <v>153.00906185292251</v>
      </c>
      <c r="DD31" s="139">
        <f t="shared" si="158"/>
        <v>80.918156618991475</v>
      </c>
      <c r="DE31" s="138">
        <f t="shared" si="153"/>
        <v>94.617039476245509</v>
      </c>
      <c r="DF31" s="138">
        <f t="shared" si="153"/>
        <v>135.38416605829659</v>
      </c>
      <c r="DG31" s="138">
        <f t="shared" si="153"/>
        <v>96.273358854397827</v>
      </c>
      <c r="DH31" s="138">
        <f t="shared" si="116"/>
        <v>73.0568433765132</v>
      </c>
      <c r="DI31" s="138">
        <f t="shared" si="154"/>
        <v>192.01174455239286</v>
      </c>
      <c r="DJ31" s="138">
        <f t="shared" si="29"/>
        <v>96.32571950284121</v>
      </c>
      <c r="DK31" s="138">
        <f t="shared" si="142"/>
        <v>135.38389189632485</v>
      </c>
      <c r="DL31" s="138">
        <f t="shared" si="9"/>
        <v>155.32649784759121</v>
      </c>
      <c r="DM31" s="138">
        <f t="shared" si="10"/>
        <v>96.37385597550751</v>
      </c>
      <c r="DN31" s="260">
        <f t="shared" si="11"/>
        <v>113.23062408489655</v>
      </c>
    </row>
    <row r="32" spans="1:361" ht="19.95" customHeight="1">
      <c r="A32" s="390">
        <v>24</v>
      </c>
      <c r="B32" s="135" t="str">
        <f>IF('1'!$A$1=1,D32,F32)</f>
        <v>Cyprus</v>
      </c>
      <c r="C32" s="136"/>
      <c r="D32" s="429" t="s">
        <v>328</v>
      </c>
      <c r="E32" s="415"/>
      <c r="F32" s="515" t="s">
        <v>104</v>
      </c>
      <c r="G32" s="518">
        <v>5</v>
      </c>
      <c r="H32" s="305">
        <v>9</v>
      </c>
      <c r="I32" s="305">
        <v>8</v>
      </c>
      <c r="J32" s="305">
        <v>69</v>
      </c>
      <c r="K32" s="307">
        <v>57</v>
      </c>
      <c r="L32" s="307">
        <v>12</v>
      </c>
      <c r="M32" s="307">
        <v>19</v>
      </c>
      <c r="N32" s="307">
        <v>56</v>
      </c>
      <c r="O32" s="311">
        <v>9</v>
      </c>
      <c r="P32" s="311">
        <v>32</v>
      </c>
      <c r="Q32" s="311">
        <v>23</v>
      </c>
      <c r="R32" s="311">
        <v>13</v>
      </c>
      <c r="S32" s="312">
        <v>10</v>
      </c>
      <c r="T32" s="312">
        <v>10</v>
      </c>
      <c r="U32" s="312">
        <v>14</v>
      </c>
      <c r="V32" s="312">
        <v>32</v>
      </c>
      <c r="W32" s="312">
        <v>13</v>
      </c>
      <c r="X32" s="312">
        <v>8</v>
      </c>
      <c r="Y32" s="312">
        <v>22</v>
      </c>
      <c r="Z32" s="312">
        <v>7</v>
      </c>
      <c r="AA32" s="309">
        <v>5</v>
      </c>
      <c r="AB32" s="309">
        <v>4</v>
      </c>
      <c r="AC32" s="309">
        <v>3</v>
      </c>
      <c r="AD32" s="309">
        <v>5</v>
      </c>
      <c r="AE32" s="307">
        <v>4</v>
      </c>
      <c r="AF32" s="307">
        <v>5</v>
      </c>
      <c r="AG32" s="307">
        <v>8</v>
      </c>
      <c r="AH32" s="307">
        <v>6</v>
      </c>
      <c r="AI32" s="307">
        <v>7.5580430000000005</v>
      </c>
      <c r="AJ32" s="307">
        <v>3.1994310000000001</v>
      </c>
      <c r="AK32" s="307">
        <v>3.27519334</v>
      </c>
      <c r="AL32" s="307">
        <v>6</v>
      </c>
      <c r="AM32" s="307">
        <v>4.3170150000000005</v>
      </c>
      <c r="AN32" s="307">
        <v>5.6366309999999995</v>
      </c>
      <c r="AO32" s="307">
        <v>6</v>
      </c>
      <c r="AP32" s="307">
        <v>7</v>
      </c>
      <c r="AQ32" s="313">
        <v>4.8715290000000007</v>
      </c>
      <c r="AR32" s="307">
        <v>5</v>
      </c>
      <c r="AS32" s="307">
        <v>5.4505749999999997</v>
      </c>
      <c r="AT32" s="307">
        <v>7.3970690000000001</v>
      </c>
      <c r="AU32" s="307">
        <v>3</v>
      </c>
      <c r="AV32" s="307">
        <v>2</v>
      </c>
      <c r="AW32" s="307">
        <v>5</v>
      </c>
      <c r="AX32" s="307">
        <v>9.4659367000000003</v>
      </c>
      <c r="AY32" s="307">
        <v>5</v>
      </c>
      <c r="AZ32" s="307">
        <v>5</v>
      </c>
      <c r="BA32" s="307">
        <v>10</v>
      </c>
      <c r="BB32" s="307">
        <v>18</v>
      </c>
      <c r="BC32" s="307">
        <v>4</v>
      </c>
      <c r="BD32" s="307">
        <v>1</v>
      </c>
      <c r="BE32" s="307">
        <v>7</v>
      </c>
      <c r="BF32" s="307">
        <v>3</v>
      </c>
      <c r="BG32" s="307">
        <v>3.0262163800000002</v>
      </c>
      <c r="BH32" s="307">
        <v>5.3673186200000007</v>
      </c>
      <c r="BI32" s="307">
        <v>33.673147060000005</v>
      </c>
      <c r="BJ32" s="307">
        <v>5.7702250700000004</v>
      </c>
      <c r="BK32" s="307">
        <v>5.41343759</v>
      </c>
      <c r="BL32" s="307">
        <v>27.80732442</v>
      </c>
      <c r="BM32" s="307">
        <f>BG32+BH32</f>
        <v>8.393535</v>
      </c>
      <c r="BN32" s="393">
        <f>BK32+BL32</f>
        <v>33.220762010000001</v>
      </c>
      <c r="BO32" s="307">
        <f>AA32+AB32+AC32+AD32</f>
        <v>17</v>
      </c>
      <c r="BP32" s="307">
        <f>AE32+AF32+AG32+AH32</f>
        <v>23</v>
      </c>
      <c r="BQ32" s="307">
        <f>AI32+AJ32+AK32+AL32</f>
        <v>20.03266734</v>
      </c>
      <c r="BR32" s="307">
        <f>AM32+AN32+AO32+AP32</f>
        <v>22.953645999999999</v>
      </c>
      <c r="BS32" s="307">
        <f>AQ32+AR32+AS32+AT32</f>
        <v>22.719172999999998</v>
      </c>
      <c r="BT32" s="307">
        <f>AU32+AV32+AW32+AX32</f>
        <v>19.4659367</v>
      </c>
      <c r="BU32" s="307">
        <f>AY32+AZ32+BA32+BB32</f>
        <v>38</v>
      </c>
      <c r="BV32" s="307">
        <f>BC32+BD32+BE32+BF32</f>
        <v>15</v>
      </c>
      <c r="BW32" s="307">
        <f>BG32+BH32+BI32+BJ32</f>
        <v>47.836907130000007</v>
      </c>
      <c r="BX32" s="139">
        <f t="shared" ref="BX32:CJ32" si="159">W32/S32*100</f>
        <v>130</v>
      </c>
      <c r="BY32" s="138">
        <f t="shared" si="159"/>
        <v>80</v>
      </c>
      <c r="BZ32" s="138">
        <f t="shared" si="159"/>
        <v>157.14285714285714</v>
      </c>
      <c r="CA32" s="138">
        <f t="shared" si="159"/>
        <v>21.875</v>
      </c>
      <c r="CB32" s="138">
        <f t="shared" si="159"/>
        <v>38.461538461538467</v>
      </c>
      <c r="CC32" s="138">
        <f t="shared" si="159"/>
        <v>50</v>
      </c>
      <c r="CD32" s="138">
        <f t="shared" si="159"/>
        <v>13.636363636363635</v>
      </c>
      <c r="CE32" s="138">
        <f t="shared" si="159"/>
        <v>71.428571428571431</v>
      </c>
      <c r="CF32" s="138">
        <f t="shared" si="159"/>
        <v>80</v>
      </c>
      <c r="CG32" s="138">
        <f t="shared" si="159"/>
        <v>125</v>
      </c>
      <c r="CH32" s="138">
        <f t="shared" si="159"/>
        <v>266.66666666666663</v>
      </c>
      <c r="CI32" s="138">
        <f t="shared" si="159"/>
        <v>120</v>
      </c>
      <c r="CJ32" s="138">
        <f t="shared" si="159"/>
        <v>188.951075</v>
      </c>
      <c r="CK32" s="138">
        <f t="shared" ref="CK32:CU32" si="160">AJ32/AF32*100</f>
        <v>63.988620000000004</v>
      </c>
      <c r="CL32" s="138">
        <f t="shared" si="160"/>
        <v>40.939916750000002</v>
      </c>
      <c r="CM32" s="138">
        <f t="shared" si="160"/>
        <v>100</v>
      </c>
      <c r="CN32" s="138">
        <f t="shared" si="160"/>
        <v>57.118158761467754</v>
      </c>
      <c r="CO32" s="138">
        <f t="shared" si="160"/>
        <v>176.17604505301097</v>
      </c>
      <c r="CP32" s="138">
        <f t="shared" si="160"/>
        <v>183.19529191519425</v>
      </c>
      <c r="CQ32" s="138">
        <f t="shared" si="160"/>
        <v>116.66666666666667</v>
      </c>
      <c r="CR32" s="138">
        <f t="shared" si="160"/>
        <v>112.84484765515062</v>
      </c>
      <c r="CS32" s="138">
        <f t="shared" si="160"/>
        <v>88.705469632480828</v>
      </c>
      <c r="CT32" s="138">
        <f t="shared" si="160"/>
        <v>90.842916666666667</v>
      </c>
      <c r="CU32" s="138">
        <f t="shared" si="160"/>
        <v>105.67241428571428</v>
      </c>
      <c r="CV32" s="138">
        <f t="shared" ref="CV32:DE32" si="161">AU32/AQ32*100</f>
        <v>61.582308141858533</v>
      </c>
      <c r="CW32" s="138">
        <f t="shared" si="161"/>
        <v>40</v>
      </c>
      <c r="CX32" s="138">
        <f t="shared" si="161"/>
        <v>91.733440967237399</v>
      </c>
      <c r="CY32" s="138">
        <f t="shared" si="161"/>
        <v>127.96874951416568</v>
      </c>
      <c r="CZ32" s="138">
        <f t="shared" si="161"/>
        <v>166.66666666666669</v>
      </c>
      <c r="DA32" s="138">
        <f t="shared" si="161"/>
        <v>250</v>
      </c>
      <c r="DB32" s="138">
        <f t="shared" si="161"/>
        <v>200</v>
      </c>
      <c r="DC32" s="138">
        <f t="shared" si="161"/>
        <v>190.15550780093426</v>
      </c>
      <c r="DD32" s="139">
        <f t="shared" si="161"/>
        <v>80</v>
      </c>
      <c r="DE32" s="138">
        <f t="shared" si="161"/>
        <v>20</v>
      </c>
      <c r="DF32" s="138">
        <f t="shared" ref="DF32:DM32" si="162">BE32/BA32*100</f>
        <v>70</v>
      </c>
      <c r="DG32" s="138">
        <f t="shared" si="162"/>
        <v>16.666666666666664</v>
      </c>
      <c r="DH32" s="138">
        <f t="shared" si="162"/>
        <v>75.655409500000005</v>
      </c>
      <c r="DI32" s="138">
        <f t="shared" si="162"/>
        <v>536.73186200000009</v>
      </c>
      <c r="DJ32" s="138">
        <f t="shared" si="162"/>
        <v>481.04495800000012</v>
      </c>
      <c r="DK32" s="138">
        <f t="shared" si="162"/>
        <v>192.34083566666669</v>
      </c>
      <c r="DL32" s="138">
        <f t="shared" si="162"/>
        <v>178.88468338803983</v>
      </c>
      <c r="DM32" s="138">
        <f t="shared" si="162"/>
        <v>518.08596412336692</v>
      </c>
      <c r="DN32" s="260">
        <f>BN32/BM32*100</f>
        <v>395.78987887701669</v>
      </c>
    </row>
    <row r="33" spans="1:366" ht="19.95" customHeight="1">
      <c r="A33" s="390">
        <v>25</v>
      </c>
      <c r="B33" s="135" t="str">
        <f>IF('1'!$A$1=1,D33,F33)</f>
        <v>Portugal</v>
      </c>
      <c r="C33" s="136"/>
      <c r="D33" s="429" t="s">
        <v>347</v>
      </c>
      <c r="E33" s="415"/>
      <c r="F33" s="515" t="s">
        <v>100</v>
      </c>
      <c r="G33" s="518">
        <v>7</v>
      </c>
      <c r="H33" s="305">
        <v>7</v>
      </c>
      <c r="I33" s="305">
        <v>11</v>
      </c>
      <c r="J33" s="305">
        <v>14</v>
      </c>
      <c r="K33" s="307">
        <v>10</v>
      </c>
      <c r="L33" s="307">
        <v>13</v>
      </c>
      <c r="M33" s="307">
        <v>14</v>
      </c>
      <c r="N33" s="307">
        <v>17</v>
      </c>
      <c r="O33" s="311">
        <v>13</v>
      </c>
      <c r="P33" s="311">
        <v>16</v>
      </c>
      <c r="Q33" s="311">
        <v>14</v>
      </c>
      <c r="R33" s="311">
        <v>15</v>
      </c>
      <c r="S33" s="312">
        <v>10</v>
      </c>
      <c r="T33" s="312">
        <v>15</v>
      </c>
      <c r="U33" s="312">
        <v>19</v>
      </c>
      <c r="V33" s="312">
        <v>19</v>
      </c>
      <c r="W33" s="312">
        <v>12</v>
      </c>
      <c r="X33" s="312">
        <v>10</v>
      </c>
      <c r="Y33" s="312">
        <v>15</v>
      </c>
      <c r="Z33" s="312">
        <v>14</v>
      </c>
      <c r="AA33" s="309">
        <v>8</v>
      </c>
      <c r="AB33" s="309">
        <v>8</v>
      </c>
      <c r="AC33" s="309">
        <v>9</v>
      </c>
      <c r="AD33" s="309">
        <v>8</v>
      </c>
      <c r="AE33" s="307">
        <v>10</v>
      </c>
      <c r="AF33" s="307">
        <v>7</v>
      </c>
      <c r="AG33" s="307">
        <v>11</v>
      </c>
      <c r="AH33" s="307">
        <v>8</v>
      </c>
      <c r="AI33" s="307">
        <v>8.7185810000000004</v>
      </c>
      <c r="AJ33" s="307">
        <v>9.7850580000000011</v>
      </c>
      <c r="AK33" s="307">
        <v>13.18196783</v>
      </c>
      <c r="AL33" s="307">
        <v>13.374368</v>
      </c>
      <c r="AM33" s="307">
        <v>12.136728999999999</v>
      </c>
      <c r="AN33" s="307">
        <v>11.668274000000002</v>
      </c>
      <c r="AO33" s="307">
        <v>11.914401000000002</v>
      </c>
      <c r="AP33" s="307">
        <v>11.002666639999999</v>
      </c>
      <c r="AQ33" s="313">
        <v>13.679157999999999</v>
      </c>
      <c r="AR33" s="307">
        <v>11.47729326</v>
      </c>
      <c r="AS33" s="307">
        <v>16.578619999999997</v>
      </c>
      <c r="AT33" s="307">
        <v>21.240639999999999</v>
      </c>
      <c r="AU33" s="307">
        <v>12.76803215</v>
      </c>
      <c r="AV33" s="307">
        <v>9.4180854800000002</v>
      </c>
      <c r="AW33" s="307">
        <v>15.668408809999999</v>
      </c>
      <c r="AX33" s="307">
        <v>19.072682560000001</v>
      </c>
      <c r="AY33" s="307">
        <v>18.580566130000001</v>
      </c>
      <c r="AZ33" s="307">
        <v>19.038614750000001</v>
      </c>
      <c r="BA33" s="307">
        <v>18.245567129999998</v>
      </c>
      <c r="BB33" s="307">
        <v>18.832013279999998</v>
      </c>
      <c r="BC33" s="307">
        <v>13.924572499999998</v>
      </c>
      <c r="BD33" s="307">
        <v>7.6668064200000003</v>
      </c>
      <c r="BE33" s="307">
        <v>12.936052610000001</v>
      </c>
      <c r="BF33" s="307">
        <v>17.147382799999999</v>
      </c>
      <c r="BG33" s="307">
        <v>18.237726200000001</v>
      </c>
      <c r="BH33" s="307">
        <v>13.98137438</v>
      </c>
      <c r="BI33" s="307">
        <v>14.00185055</v>
      </c>
      <c r="BJ33" s="307">
        <v>15.975777899999999</v>
      </c>
      <c r="BK33" s="307">
        <v>15.769361910000001</v>
      </c>
      <c r="BL33" s="307">
        <v>17.149250540000001</v>
      </c>
      <c r="BM33" s="307">
        <f t="shared" si="30"/>
        <v>32.219100580000003</v>
      </c>
      <c r="BN33" s="393">
        <f t="shared" si="31"/>
        <v>32.918612449999998</v>
      </c>
      <c r="BO33" s="307">
        <f t="shared" si="32"/>
        <v>33</v>
      </c>
      <c r="BP33" s="307">
        <f t="shared" si="33"/>
        <v>36</v>
      </c>
      <c r="BQ33" s="307">
        <f t="shared" si="34"/>
        <v>45.059974830000002</v>
      </c>
      <c r="BR33" s="307">
        <f t="shared" si="35"/>
        <v>46.722070639999998</v>
      </c>
      <c r="BS33" s="307">
        <f>AQ33+AR33+AS33+AT33</f>
        <v>62.975711259999997</v>
      </c>
      <c r="BT33" s="307">
        <f>AU33+AV33+AW33+AX33</f>
        <v>56.927209000000005</v>
      </c>
      <c r="BU33" s="307">
        <f t="shared" si="155"/>
        <v>74.696761289999998</v>
      </c>
      <c r="BV33" s="307">
        <f t="shared" si="2"/>
        <v>51.674814330000004</v>
      </c>
      <c r="BW33" s="307">
        <f t="shared" si="37"/>
        <v>62.19672903</v>
      </c>
      <c r="BX33" s="139">
        <f t="shared" ref="BX33:CE33" si="163">W33/S33*100</f>
        <v>120</v>
      </c>
      <c r="BY33" s="138">
        <f t="shared" si="163"/>
        <v>66.666666666666657</v>
      </c>
      <c r="BZ33" s="138">
        <f t="shared" si="163"/>
        <v>78.94736842105263</v>
      </c>
      <c r="CA33" s="138">
        <f t="shared" si="163"/>
        <v>73.68421052631578</v>
      </c>
      <c r="CB33" s="138">
        <f t="shared" si="163"/>
        <v>66.666666666666657</v>
      </c>
      <c r="CC33" s="138">
        <f t="shared" si="163"/>
        <v>80</v>
      </c>
      <c r="CD33" s="138">
        <f t="shared" si="163"/>
        <v>60</v>
      </c>
      <c r="CE33" s="138">
        <f t="shared" si="163"/>
        <v>57.142857142857139</v>
      </c>
      <c r="CF33" s="138">
        <f>AE33/AA33*100</f>
        <v>125</v>
      </c>
      <c r="CG33" s="138">
        <f t="shared" ref="CG33:CU33" si="164">AF33/AB33*100</f>
        <v>87.5</v>
      </c>
      <c r="CH33" s="138">
        <f t="shared" si="164"/>
        <v>122.22222222222223</v>
      </c>
      <c r="CI33" s="138">
        <f t="shared" si="164"/>
        <v>100</v>
      </c>
      <c r="CJ33" s="138">
        <f t="shared" si="164"/>
        <v>87.185810000000004</v>
      </c>
      <c r="CK33" s="138">
        <f t="shared" si="164"/>
        <v>139.78654285714288</v>
      </c>
      <c r="CL33" s="138">
        <f t="shared" si="164"/>
        <v>119.83607118181818</v>
      </c>
      <c r="CM33" s="138">
        <f t="shared" si="164"/>
        <v>167.17959999999999</v>
      </c>
      <c r="CN33" s="138">
        <f t="shared" si="164"/>
        <v>139.20532481145727</v>
      </c>
      <c r="CO33" s="138">
        <f t="shared" si="164"/>
        <v>119.24583380088293</v>
      </c>
      <c r="CP33" s="138">
        <f t="shared" si="164"/>
        <v>90.384084938250083</v>
      </c>
      <c r="CQ33" s="138">
        <f t="shared" si="164"/>
        <v>82.26681544877485</v>
      </c>
      <c r="CR33" s="138">
        <f t="shared" si="164"/>
        <v>112.70877021312744</v>
      </c>
      <c r="CS33" s="138">
        <f t="shared" si="164"/>
        <v>98.363247726270373</v>
      </c>
      <c r="CT33" s="138">
        <f t="shared" si="164"/>
        <v>139.14774229942398</v>
      </c>
      <c r="CU33" s="138">
        <f t="shared" si="164"/>
        <v>193.04992775824024</v>
      </c>
      <c r="CV33" s="138">
        <f t="shared" si="158"/>
        <v>93.339313355398048</v>
      </c>
      <c r="CW33" s="138">
        <f t="shared" si="158"/>
        <v>82.058419756715367</v>
      </c>
      <c r="CX33" s="138">
        <f t="shared" si="158"/>
        <v>94.509728855598368</v>
      </c>
      <c r="CY33" s="138">
        <f t="shared" si="158"/>
        <v>89.793351612757434</v>
      </c>
      <c r="CZ33" s="138">
        <f t="shared" si="158"/>
        <v>145.52411766914295</v>
      </c>
      <c r="DA33" s="138">
        <f t="shared" si="158"/>
        <v>202.14952168813824</v>
      </c>
      <c r="DB33" s="138">
        <f t="shared" si="158"/>
        <v>116.44811768221919</v>
      </c>
      <c r="DC33" s="138">
        <f t="shared" si="158"/>
        <v>98.738146670019333</v>
      </c>
      <c r="DD33" s="139">
        <f t="shared" si="158"/>
        <v>74.941594365725592</v>
      </c>
      <c r="DE33" s="138">
        <f t="shared" si="153"/>
        <v>40.269770257313496</v>
      </c>
      <c r="DF33" s="138">
        <f t="shared" si="153"/>
        <v>70.899701378589057</v>
      </c>
      <c r="DG33" s="138">
        <f t="shared" si="153"/>
        <v>91.054432391521772</v>
      </c>
      <c r="DH33" s="138">
        <f t="shared" si="116"/>
        <v>130.9751247300411</v>
      </c>
      <c r="DI33" s="138">
        <f t="shared" si="154"/>
        <v>182.36242855340018</v>
      </c>
      <c r="DJ33" s="138">
        <f t="shared" si="29"/>
        <v>108.23897344987682</v>
      </c>
      <c r="DK33" s="138">
        <f t="shared" si="142"/>
        <v>93.16744185590818</v>
      </c>
      <c r="DL33" s="138">
        <f t="shared" si="9"/>
        <v>86.465613843901224</v>
      </c>
      <c r="DM33" s="138">
        <f t="shared" si="10"/>
        <v>122.65783086769757</v>
      </c>
      <c r="DN33" s="260">
        <f t="shared" si="11"/>
        <v>102.17110924081543</v>
      </c>
    </row>
    <row r="34" spans="1:366" ht="19.95" customHeight="1">
      <c r="A34" s="390">
        <v>26</v>
      </c>
      <c r="B34" s="135" t="str">
        <f>IF('1'!$A$1=1,D34,F34)</f>
        <v>Luxembourg</v>
      </c>
      <c r="C34" s="136"/>
      <c r="D34" s="429" t="s">
        <v>335</v>
      </c>
      <c r="E34" s="415"/>
      <c r="F34" s="515" t="s">
        <v>111</v>
      </c>
      <c r="G34" s="518">
        <v>10</v>
      </c>
      <c r="H34" s="305">
        <v>7</v>
      </c>
      <c r="I34" s="305">
        <v>6</v>
      </c>
      <c r="J34" s="305">
        <v>5</v>
      </c>
      <c r="K34" s="307">
        <v>6</v>
      </c>
      <c r="L34" s="307">
        <v>8</v>
      </c>
      <c r="M34" s="307">
        <v>19</v>
      </c>
      <c r="N34" s="307">
        <v>11</v>
      </c>
      <c r="O34" s="311">
        <v>8</v>
      </c>
      <c r="P34" s="311">
        <v>8</v>
      </c>
      <c r="Q34" s="311">
        <v>7</v>
      </c>
      <c r="R34" s="311">
        <v>6</v>
      </c>
      <c r="S34" s="312">
        <v>6</v>
      </c>
      <c r="T34" s="312">
        <v>7</v>
      </c>
      <c r="U34" s="312">
        <v>7</v>
      </c>
      <c r="V34" s="312">
        <v>4</v>
      </c>
      <c r="W34" s="312">
        <v>7</v>
      </c>
      <c r="X34" s="312">
        <v>6</v>
      </c>
      <c r="Y34" s="312">
        <v>7</v>
      </c>
      <c r="Z34" s="312">
        <v>9</v>
      </c>
      <c r="AA34" s="309">
        <v>14</v>
      </c>
      <c r="AB34" s="309">
        <v>14</v>
      </c>
      <c r="AC34" s="309">
        <v>7</v>
      </c>
      <c r="AD34" s="309">
        <v>23</v>
      </c>
      <c r="AE34" s="307">
        <v>18</v>
      </c>
      <c r="AF34" s="307">
        <v>14</v>
      </c>
      <c r="AG34" s="307">
        <v>13</v>
      </c>
      <c r="AH34" s="307">
        <v>16</v>
      </c>
      <c r="AI34" s="307">
        <v>12.990875000000001</v>
      </c>
      <c r="AJ34" s="307">
        <v>16.217612000000003</v>
      </c>
      <c r="AK34" s="307">
        <v>20.263164850000003</v>
      </c>
      <c r="AL34" s="307">
        <v>12.738535000000001</v>
      </c>
      <c r="AM34" s="307">
        <v>20.453312999999998</v>
      </c>
      <c r="AN34" s="307">
        <v>16.718893999999999</v>
      </c>
      <c r="AO34" s="307">
        <v>20.589981999999999</v>
      </c>
      <c r="AP34" s="307">
        <v>23.974894459999998</v>
      </c>
      <c r="AQ34" s="313">
        <v>18.225161</v>
      </c>
      <c r="AR34" s="307">
        <v>14.56827663</v>
      </c>
      <c r="AS34" s="307">
        <v>15.389736000000001</v>
      </c>
      <c r="AT34" s="307">
        <v>4.3198239999999997</v>
      </c>
      <c r="AU34" s="307">
        <v>4</v>
      </c>
      <c r="AV34" s="307">
        <v>2.8767473800000003</v>
      </c>
      <c r="AW34" s="307">
        <v>5</v>
      </c>
      <c r="AX34" s="307">
        <v>4.0594510599999998</v>
      </c>
      <c r="AY34" s="307">
        <v>4</v>
      </c>
      <c r="AZ34" s="307">
        <v>5</v>
      </c>
      <c r="BA34" s="307">
        <v>6</v>
      </c>
      <c r="BB34" s="307">
        <v>4.5580554600000003</v>
      </c>
      <c r="BC34" s="307">
        <v>3</v>
      </c>
      <c r="BD34" s="307">
        <v>2</v>
      </c>
      <c r="BE34" s="307">
        <v>3</v>
      </c>
      <c r="BF34" s="307">
        <v>3</v>
      </c>
      <c r="BG34" s="307">
        <v>3.2945045400000001</v>
      </c>
      <c r="BH34" s="307">
        <v>3.72059228</v>
      </c>
      <c r="BI34" s="307">
        <v>3.0908470100000001</v>
      </c>
      <c r="BJ34" s="307">
        <v>2.8711701499999998</v>
      </c>
      <c r="BK34" s="307">
        <v>3.3136106299999999</v>
      </c>
      <c r="BL34" s="307">
        <v>3.1873777200000002</v>
      </c>
      <c r="BM34" s="307">
        <f t="shared" si="30"/>
        <v>7.0150968200000001</v>
      </c>
      <c r="BN34" s="393">
        <f t="shared" si="31"/>
        <v>6.5009883500000001</v>
      </c>
      <c r="BO34" s="307">
        <f t="shared" si="32"/>
        <v>58</v>
      </c>
      <c r="BP34" s="307">
        <f t="shared" si="33"/>
        <v>61</v>
      </c>
      <c r="BQ34" s="307">
        <f t="shared" si="34"/>
        <v>62.210186850000007</v>
      </c>
      <c r="BR34" s="307">
        <f t="shared" si="35"/>
        <v>81.737083459999994</v>
      </c>
      <c r="BS34" s="307">
        <f>AQ34+AR34+AS34+AT34</f>
        <v>52.502997629999996</v>
      </c>
      <c r="BT34" s="307">
        <f>AU34+AV34+AW34+AX34</f>
        <v>15.936198440000002</v>
      </c>
      <c r="BU34" s="307">
        <f>AY34+AZ34+BA34+BB34</f>
        <v>19.558055459999999</v>
      </c>
      <c r="BV34" s="307">
        <f t="shared" si="2"/>
        <v>11</v>
      </c>
      <c r="BW34" s="307">
        <f t="shared" si="37"/>
        <v>12.97711398</v>
      </c>
      <c r="BX34" s="139">
        <f t="shared" ref="BX34:CU34" si="165">W34/S34*100</f>
        <v>116.66666666666667</v>
      </c>
      <c r="BY34" s="138">
        <f t="shared" si="165"/>
        <v>85.714285714285708</v>
      </c>
      <c r="BZ34" s="138">
        <f t="shared" si="165"/>
        <v>100</v>
      </c>
      <c r="CA34" s="138">
        <f t="shared" si="165"/>
        <v>225</v>
      </c>
      <c r="CB34" s="138">
        <f t="shared" si="165"/>
        <v>200</v>
      </c>
      <c r="CC34" s="138">
        <f t="shared" si="165"/>
        <v>233.33333333333334</v>
      </c>
      <c r="CD34" s="138">
        <f t="shared" si="165"/>
        <v>100</v>
      </c>
      <c r="CE34" s="138">
        <f t="shared" si="165"/>
        <v>255.55555555555554</v>
      </c>
      <c r="CF34" s="138">
        <f t="shared" si="165"/>
        <v>128.57142857142858</v>
      </c>
      <c r="CG34" s="138">
        <f t="shared" si="165"/>
        <v>100</v>
      </c>
      <c r="CH34" s="138">
        <f t="shared" si="165"/>
        <v>185.71428571428572</v>
      </c>
      <c r="CI34" s="138">
        <f t="shared" si="165"/>
        <v>69.565217391304344</v>
      </c>
      <c r="CJ34" s="138">
        <f t="shared" si="165"/>
        <v>72.171527777777783</v>
      </c>
      <c r="CK34" s="138">
        <f t="shared" si="165"/>
        <v>115.84008571428572</v>
      </c>
      <c r="CL34" s="138">
        <f t="shared" si="165"/>
        <v>155.87049884615388</v>
      </c>
      <c r="CM34" s="138">
        <f t="shared" si="165"/>
        <v>79.61584375000001</v>
      </c>
      <c r="CN34" s="138">
        <f t="shared" si="165"/>
        <v>157.44369028260218</v>
      </c>
      <c r="CO34" s="138">
        <f t="shared" si="165"/>
        <v>103.09097294965494</v>
      </c>
      <c r="CP34" s="138">
        <f t="shared" si="165"/>
        <v>101.61286330353275</v>
      </c>
      <c r="CQ34" s="138">
        <f t="shared" si="165"/>
        <v>188.20762717219836</v>
      </c>
      <c r="CR34" s="138">
        <f t="shared" si="165"/>
        <v>89.106156054033889</v>
      </c>
      <c r="CS34" s="138">
        <f t="shared" si="165"/>
        <v>87.136605029016877</v>
      </c>
      <c r="CT34" s="138">
        <f t="shared" si="165"/>
        <v>74.743805021296282</v>
      </c>
      <c r="CU34" s="138">
        <f t="shared" si="165"/>
        <v>18.018114770879372</v>
      </c>
      <c r="CV34" s="138">
        <f t="shared" ref="CV34:DE34" si="166">AU34/AQ34*100</f>
        <v>21.947679913499805</v>
      </c>
      <c r="CW34" s="138">
        <f t="shared" si="166"/>
        <v>19.746655373608185</v>
      </c>
      <c r="CX34" s="138">
        <f t="shared" si="166"/>
        <v>32.489186299232159</v>
      </c>
      <c r="CY34" s="138">
        <f t="shared" si="166"/>
        <v>93.972603050494655</v>
      </c>
      <c r="CZ34" s="138">
        <f t="shared" si="166"/>
        <v>100</v>
      </c>
      <c r="DA34" s="138">
        <f t="shared" si="166"/>
        <v>173.80740605732296</v>
      </c>
      <c r="DB34" s="138">
        <f t="shared" si="166"/>
        <v>120</v>
      </c>
      <c r="DC34" s="138">
        <f t="shared" si="166"/>
        <v>112.28255723817004</v>
      </c>
      <c r="DD34" s="139">
        <f t="shared" si="166"/>
        <v>75</v>
      </c>
      <c r="DE34" s="138">
        <f t="shared" si="166"/>
        <v>40</v>
      </c>
      <c r="DF34" s="138">
        <f t="shared" ref="DF34:DG36" si="167">BE34/BA34*100</f>
        <v>50</v>
      </c>
      <c r="DG34" s="138">
        <f t="shared" si="167"/>
        <v>65.817540535147415</v>
      </c>
      <c r="DH34" s="138">
        <f t="shared" si="116"/>
        <v>109.81681800000001</v>
      </c>
      <c r="DI34" s="138">
        <f t="shared" si="154"/>
        <v>186.02961400000001</v>
      </c>
      <c r="DJ34" s="138">
        <f t="shared" si="29"/>
        <v>103.02823366666667</v>
      </c>
      <c r="DK34" s="138">
        <f t="shared" si="142"/>
        <v>95.70567166666666</v>
      </c>
      <c r="DL34" s="138">
        <f>BK34/BG34*100</f>
        <v>100.57993819003812</v>
      </c>
      <c r="DM34" s="138">
        <f t="shared" si="10"/>
        <v>85.668557050276959</v>
      </c>
      <c r="DN34" s="260">
        <f t="shared" si="11"/>
        <v>92.671398796175126</v>
      </c>
    </row>
    <row r="35" spans="1:366" ht="24.6" customHeight="1">
      <c r="A35" s="391">
        <v>27</v>
      </c>
      <c r="B35" s="392" t="str">
        <f>IF('1'!$A$1=1,D35,F35)</f>
        <v>Malta</v>
      </c>
      <c r="C35" s="136"/>
      <c r="D35" s="431" t="s">
        <v>332</v>
      </c>
      <c r="E35" s="419"/>
      <c r="F35" s="516" t="s">
        <v>109</v>
      </c>
      <c r="G35" s="518">
        <v>3</v>
      </c>
      <c r="H35" s="305">
        <v>4</v>
      </c>
      <c r="I35" s="305">
        <v>4</v>
      </c>
      <c r="J35" s="305">
        <v>2</v>
      </c>
      <c r="K35" s="307">
        <v>2</v>
      </c>
      <c r="L35" s="307">
        <v>3</v>
      </c>
      <c r="M35" s="307">
        <v>3</v>
      </c>
      <c r="N35" s="307">
        <v>4</v>
      </c>
      <c r="O35" s="311">
        <v>1</v>
      </c>
      <c r="P35" s="311">
        <v>1</v>
      </c>
      <c r="Q35" s="311">
        <v>1</v>
      </c>
      <c r="R35" s="311">
        <v>2</v>
      </c>
      <c r="S35" s="312">
        <v>1</v>
      </c>
      <c r="T35" s="312">
        <v>1</v>
      </c>
      <c r="U35" s="312">
        <v>2</v>
      </c>
      <c r="V35" s="312">
        <v>3</v>
      </c>
      <c r="W35" s="312">
        <v>1</v>
      </c>
      <c r="X35" s="312">
        <v>1</v>
      </c>
      <c r="Y35" s="312">
        <v>4</v>
      </c>
      <c r="Z35" s="312">
        <v>1</v>
      </c>
      <c r="AA35" s="309">
        <v>1</v>
      </c>
      <c r="AB35" s="309">
        <v>3</v>
      </c>
      <c r="AC35" s="309">
        <v>4</v>
      </c>
      <c r="AD35" s="309">
        <v>3</v>
      </c>
      <c r="AE35" s="307">
        <v>1</v>
      </c>
      <c r="AF35" s="307">
        <v>2</v>
      </c>
      <c r="AG35" s="307">
        <v>1</v>
      </c>
      <c r="AH35" s="307">
        <v>2</v>
      </c>
      <c r="AI35" s="307">
        <v>1</v>
      </c>
      <c r="AJ35" s="307">
        <v>1</v>
      </c>
      <c r="AK35" s="307">
        <v>2</v>
      </c>
      <c r="AL35" s="307">
        <v>2</v>
      </c>
      <c r="AM35" s="307">
        <v>1</v>
      </c>
      <c r="AN35" s="307">
        <v>1</v>
      </c>
      <c r="AO35" s="307">
        <v>1</v>
      </c>
      <c r="AP35" s="307">
        <v>1</v>
      </c>
      <c r="AQ35" s="313">
        <v>1</v>
      </c>
      <c r="AR35" s="307">
        <v>1</v>
      </c>
      <c r="AS35" s="307">
        <v>1</v>
      </c>
      <c r="AT35" s="307">
        <v>2</v>
      </c>
      <c r="AU35" s="307">
        <v>1</v>
      </c>
      <c r="AV35" s="307">
        <v>3</v>
      </c>
      <c r="AW35" s="307">
        <v>5</v>
      </c>
      <c r="AX35" s="307">
        <v>3</v>
      </c>
      <c r="AY35" s="302">
        <v>107</v>
      </c>
      <c r="AZ35" s="314">
        <v>3</v>
      </c>
      <c r="BA35" s="314">
        <v>3</v>
      </c>
      <c r="BB35" s="314">
        <v>3</v>
      </c>
      <c r="BC35" s="314">
        <v>2</v>
      </c>
      <c r="BD35" s="314">
        <v>2</v>
      </c>
      <c r="BE35" s="314">
        <v>3</v>
      </c>
      <c r="BF35" s="314">
        <v>1</v>
      </c>
      <c r="BG35" s="314">
        <v>0.95778410999999997</v>
      </c>
      <c r="BH35" s="314">
        <v>1.83466726</v>
      </c>
      <c r="BI35" s="314">
        <v>2.7037562899999998</v>
      </c>
      <c r="BJ35" s="314">
        <v>2.3169573799999998</v>
      </c>
      <c r="BK35" s="314">
        <v>3.1193461300000003</v>
      </c>
      <c r="BL35" s="314">
        <v>2.7580173800000001</v>
      </c>
      <c r="BM35" s="307">
        <f t="shared" si="30"/>
        <v>2.7924513700000002</v>
      </c>
      <c r="BN35" s="393">
        <f t="shared" si="31"/>
        <v>5.8773635100000003</v>
      </c>
      <c r="BO35" s="307">
        <f t="shared" si="32"/>
        <v>11</v>
      </c>
      <c r="BP35" s="307">
        <f t="shared" si="33"/>
        <v>6</v>
      </c>
      <c r="BQ35" s="307">
        <f t="shared" si="34"/>
        <v>6</v>
      </c>
      <c r="BR35" s="307">
        <f t="shared" si="35"/>
        <v>4</v>
      </c>
      <c r="BS35" s="307">
        <f>AQ35+AR35+AS35+AT35</f>
        <v>5</v>
      </c>
      <c r="BT35" s="307">
        <f>AU35+AV35+AW35+AX35</f>
        <v>12</v>
      </c>
      <c r="BU35" s="307">
        <f t="shared" si="155"/>
        <v>116</v>
      </c>
      <c r="BV35" s="307">
        <f t="shared" si="2"/>
        <v>8</v>
      </c>
      <c r="BW35" s="307">
        <f t="shared" si="37"/>
        <v>7.8131650399999995</v>
      </c>
      <c r="BX35" s="139">
        <f t="shared" ref="BX35:CS35" si="168">W35/S35*100</f>
        <v>100</v>
      </c>
      <c r="BY35" s="138">
        <f t="shared" si="168"/>
        <v>100</v>
      </c>
      <c r="BZ35" s="138">
        <f t="shared" si="168"/>
        <v>200</v>
      </c>
      <c r="CA35" s="138">
        <f t="shared" si="168"/>
        <v>33.333333333333329</v>
      </c>
      <c r="CB35" s="138">
        <f t="shared" si="168"/>
        <v>100</v>
      </c>
      <c r="CC35" s="138">
        <f t="shared" si="168"/>
        <v>300</v>
      </c>
      <c r="CD35" s="138">
        <f t="shared" si="168"/>
        <v>100</v>
      </c>
      <c r="CE35" s="138">
        <f t="shared" si="168"/>
        <v>300</v>
      </c>
      <c r="CF35" s="138">
        <f t="shared" si="168"/>
        <v>100</v>
      </c>
      <c r="CG35" s="138">
        <f t="shared" si="168"/>
        <v>66.666666666666657</v>
      </c>
      <c r="CH35" s="138">
        <f t="shared" si="168"/>
        <v>25</v>
      </c>
      <c r="CI35" s="138">
        <f t="shared" si="168"/>
        <v>66.666666666666657</v>
      </c>
      <c r="CJ35" s="138">
        <f t="shared" si="168"/>
        <v>100</v>
      </c>
      <c r="CK35" s="138">
        <f t="shared" si="168"/>
        <v>50</v>
      </c>
      <c r="CL35" s="138">
        <f t="shared" si="168"/>
        <v>200</v>
      </c>
      <c r="CM35" s="138">
        <f t="shared" si="168"/>
        <v>100</v>
      </c>
      <c r="CN35" s="138">
        <f t="shared" si="168"/>
        <v>100</v>
      </c>
      <c r="CO35" s="138">
        <f t="shared" si="168"/>
        <v>100</v>
      </c>
      <c r="CP35" s="138">
        <f t="shared" si="168"/>
        <v>50</v>
      </c>
      <c r="CQ35" s="138">
        <f t="shared" si="168"/>
        <v>50</v>
      </c>
      <c r="CR35" s="138">
        <f t="shared" si="168"/>
        <v>100</v>
      </c>
      <c r="CS35" s="138">
        <f t="shared" si="168"/>
        <v>100</v>
      </c>
      <c r="CT35" s="138">
        <f t="shared" ref="CT35:CU35" si="169">AS35/AO35*100</f>
        <v>100</v>
      </c>
      <c r="CU35" s="138">
        <f t="shared" si="169"/>
        <v>200</v>
      </c>
      <c r="CV35" s="138">
        <f t="shared" ref="CV35:CW35" si="170">AU35/AQ35*100</f>
        <v>100</v>
      </c>
      <c r="CW35" s="138">
        <f t="shared" si="170"/>
        <v>300</v>
      </c>
      <c r="CX35" s="167" t="str">
        <f>IF('1'!$A$1=1,MU35,MW35)</f>
        <v>5 times more</v>
      </c>
      <c r="CY35" s="138">
        <f>AX35/AT35*100</f>
        <v>150</v>
      </c>
      <c r="CZ35" s="545" t="str">
        <f>IF('1'!$A$1=1,MU36,MW36)</f>
        <v>107 times more</v>
      </c>
      <c r="DA35" s="138">
        <f t="shared" ref="DA35:DD35" si="171">AZ35/AV35*100</f>
        <v>100</v>
      </c>
      <c r="DB35" s="138">
        <f t="shared" si="171"/>
        <v>60</v>
      </c>
      <c r="DC35" s="138">
        <f t="shared" si="171"/>
        <v>100</v>
      </c>
      <c r="DD35" s="139">
        <f t="shared" si="171"/>
        <v>1.8691588785046727</v>
      </c>
      <c r="DE35" s="138">
        <f>BD35/AZ35*100</f>
        <v>66.666666666666657</v>
      </c>
      <c r="DF35" s="138">
        <f t="shared" si="167"/>
        <v>100</v>
      </c>
      <c r="DG35" s="138">
        <f t="shared" si="167"/>
        <v>33.333333333333329</v>
      </c>
      <c r="DH35" s="138">
        <f t="shared" si="116"/>
        <v>47.889205499999996</v>
      </c>
      <c r="DI35" s="138">
        <f t="shared" si="154"/>
        <v>91.733362999999997</v>
      </c>
      <c r="DJ35" s="138">
        <f t="shared" si="29"/>
        <v>90.125209666666663</v>
      </c>
      <c r="DK35" s="138">
        <f t="shared" si="142"/>
        <v>231.69573799999998</v>
      </c>
      <c r="DL35" s="138">
        <f>BK35/BG35*100</f>
        <v>325.68363762059079</v>
      </c>
      <c r="DM35" s="138">
        <f t="shared" si="10"/>
        <v>150.32793357853893</v>
      </c>
      <c r="DN35" s="260">
        <f t="shared" si="11"/>
        <v>210.47326278057977</v>
      </c>
      <c r="MU35" s="114" t="s">
        <v>156</v>
      </c>
      <c r="MW35" s="114" t="s">
        <v>157</v>
      </c>
    </row>
    <row r="36" spans="1:366" s="151" customFormat="1" ht="49.95" customHeight="1">
      <c r="A36" s="387"/>
      <c r="B36" s="388" t="str">
        <f>IF('1'!$A$1=1,D36,F36)</f>
        <v>Reference: United Kingdom of Great Britain and Northern Ireland</v>
      </c>
      <c r="C36" s="320"/>
      <c r="D36" s="426" t="s">
        <v>231</v>
      </c>
      <c r="E36" s="426"/>
      <c r="F36" s="426" t="s">
        <v>232</v>
      </c>
      <c r="G36" s="410">
        <v>171</v>
      </c>
      <c r="H36" s="321">
        <v>200</v>
      </c>
      <c r="I36" s="321">
        <v>194</v>
      </c>
      <c r="J36" s="321">
        <v>233</v>
      </c>
      <c r="K36" s="322">
        <v>215</v>
      </c>
      <c r="L36" s="322">
        <v>244</v>
      </c>
      <c r="M36" s="322">
        <v>335</v>
      </c>
      <c r="N36" s="322">
        <v>297</v>
      </c>
      <c r="O36" s="323">
        <v>238</v>
      </c>
      <c r="P36" s="323">
        <v>311</v>
      </c>
      <c r="Q36" s="323">
        <v>275</v>
      </c>
      <c r="R36" s="323">
        <v>296</v>
      </c>
      <c r="S36" s="324">
        <v>262</v>
      </c>
      <c r="T36" s="324">
        <v>262</v>
      </c>
      <c r="U36" s="324">
        <v>278</v>
      </c>
      <c r="V36" s="324">
        <v>303</v>
      </c>
      <c r="W36" s="324">
        <v>193</v>
      </c>
      <c r="X36" s="324">
        <v>168</v>
      </c>
      <c r="Y36" s="324">
        <v>142</v>
      </c>
      <c r="Z36" s="324">
        <v>167</v>
      </c>
      <c r="AA36" s="322">
        <v>198</v>
      </c>
      <c r="AB36" s="322">
        <v>128</v>
      </c>
      <c r="AC36" s="322">
        <v>100</v>
      </c>
      <c r="AD36" s="322">
        <v>119</v>
      </c>
      <c r="AE36" s="322">
        <v>196</v>
      </c>
      <c r="AF36" s="322">
        <v>115</v>
      </c>
      <c r="AG36" s="322">
        <v>136</v>
      </c>
      <c r="AH36" s="322">
        <v>237</v>
      </c>
      <c r="AI36" s="322">
        <v>195.92684700000001</v>
      </c>
      <c r="AJ36" s="322">
        <v>182.75253099999998</v>
      </c>
      <c r="AK36" s="322">
        <v>178.5300771</v>
      </c>
      <c r="AL36" s="322">
        <v>214.230571</v>
      </c>
      <c r="AM36" s="322">
        <v>186.65095700000001</v>
      </c>
      <c r="AN36" s="322">
        <v>222.58001999999999</v>
      </c>
      <c r="AO36" s="322">
        <v>216.44100699999998</v>
      </c>
      <c r="AP36" s="322">
        <v>243.53337792999997</v>
      </c>
      <c r="AQ36" s="334">
        <v>192.91642800000002</v>
      </c>
      <c r="AR36" s="322">
        <v>175.90635068999998</v>
      </c>
      <c r="AS36" s="322">
        <v>177.36364300000002</v>
      </c>
      <c r="AT36" s="322">
        <v>207.898222</v>
      </c>
      <c r="AU36" s="322">
        <v>177.76733823999999</v>
      </c>
      <c r="AV36" s="322">
        <v>127.32548194</v>
      </c>
      <c r="AW36" s="322">
        <v>173.77068462</v>
      </c>
      <c r="AX36" s="322">
        <v>238.28429964</v>
      </c>
      <c r="AY36" s="322">
        <v>229.21239358000003</v>
      </c>
      <c r="AZ36" s="322">
        <v>251.36825151999997</v>
      </c>
      <c r="BA36" s="322">
        <v>257.23405660999998</v>
      </c>
      <c r="BB36" s="322">
        <v>365.94959545</v>
      </c>
      <c r="BC36" s="322">
        <v>219.62705441</v>
      </c>
      <c r="BD36" s="322">
        <v>129.67369901000001</v>
      </c>
      <c r="BE36" s="322">
        <v>166.13219258000001</v>
      </c>
      <c r="BF36" s="322">
        <v>238.21671865999997</v>
      </c>
      <c r="BG36" s="322">
        <v>256.66697253000001</v>
      </c>
      <c r="BH36" s="322">
        <v>278.73868345</v>
      </c>
      <c r="BI36" s="322">
        <v>262.93390456999998</v>
      </c>
      <c r="BJ36" s="322">
        <v>284.23959537999997</v>
      </c>
      <c r="BK36" s="322">
        <v>276.61242670000001</v>
      </c>
      <c r="BL36" s="322">
        <v>318.96870087000002</v>
      </c>
      <c r="BM36" s="322">
        <f t="shared" si="30"/>
        <v>535.40565598000001</v>
      </c>
      <c r="BN36" s="553">
        <f t="shared" si="31"/>
        <v>595.58112757000004</v>
      </c>
      <c r="BO36" s="628">
        <f t="shared" si="32"/>
        <v>545</v>
      </c>
      <c r="BP36" s="629">
        <f t="shared" si="33"/>
        <v>684</v>
      </c>
      <c r="BQ36" s="629">
        <f t="shared" si="34"/>
        <v>771.44002610000007</v>
      </c>
      <c r="BR36" s="629">
        <f t="shared" si="35"/>
        <v>869.20536192999998</v>
      </c>
      <c r="BS36" s="629">
        <f t="shared" si="143"/>
        <v>754.08464369000012</v>
      </c>
      <c r="BT36" s="629">
        <f t="shared" si="144"/>
        <v>717.14780443999996</v>
      </c>
      <c r="BU36" s="629">
        <f t="shared" si="155"/>
        <v>1103.7642971600001</v>
      </c>
      <c r="BV36" s="629">
        <f t="shared" si="2"/>
        <v>753.64966465999998</v>
      </c>
      <c r="BW36" s="629">
        <f t="shared" si="37"/>
        <v>1082.5791559300001</v>
      </c>
      <c r="BX36" s="630">
        <f t="shared" ref="BX36:CO36" si="172">W36/S36*100</f>
        <v>73.664122137404576</v>
      </c>
      <c r="BY36" s="631">
        <f t="shared" si="172"/>
        <v>64.122137404580144</v>
      </c>
      <c r="BZ36" s="631">
        <f t="shared" si="172"/>
        <v>51.079136690647488</v>
      </c>
      <c r="CA36" s="631">
        <f t="shared" si="172"/>
        <v>55.115511551155116</v>
      </c>
      <c r="CB36" s="631">
        <f t="shared" si="172"/>
        <v>102.59067357512954</v>
      </c>
      <c r="CC36" s="631">
        <f t="shared" si="172"/>
        <v>76.19047619047619</v>
      </c>
      <c r="CD36" s="631">
        <f t="shared" si="172"/>
        <v>70.422535211267601</v>
      </c>
      <c r="CE36" s="631">
        <f t="shared" si="172"/>
        <v>71.257485029940113</v>
      </c>
      <c r="CF36" s="631">
        <f t="shared" si="172"/>
        <v>98.98989898989899</v>
      </c>
      <c r="CG36" s="631">
        <f t="shared" si="172"/>
        <v>89.84375</v>
      </c>
      <c r="CH36" s="631">
        <f t="shared" si="172"/>
        <v>136</v>
      </c>
      <c r="CI36" s="631">
        <f t="shared" si="172"/>
        <v>199.15966386554624</v>
      </c>
      <c r="CJ36" s="631">
        <f t="shared" si="172"/>
        <v>99.962677040816331</v>
      </c>
      <c r="CK36" s="631">
        <f t="shared" si="172"/>
        <v>158.91524434782607</v>
      </c>
      <c r="CL36" s="631">
        <f t="shared" si="172"/>
        <v>131.27211551470589</v>
      </c>
      <c r="CM36" s="631">
        <f t="shared" si="172"/>
        <v>90.392645991561182</v>
      </c>
      <c r="CN36" s="631">
        <f t="shared" si="172"/>
        <v>95.265636056502245</v>
      </c>
      <c r="CO36" s="631">
        <f t="shared" si="172"/>
        <v>121.79312580902095</v>
      </c>
      <c r="CP36" s="631">
        <f>AO36/AK36*100</f>
        <v>121.23503810440015</v>
      </c>
      <c r="CQ36" s="631">
        <f>AP36/AL36*100</f>
        <v>113.67816310866294</v>
      </c>
      <c r="CR36" s="631">
        <f t="shared" ref="CR36:CT36" si="173">AQ36/AM36*100</f>
        <v>103.35678482484289</v>
      </c>
      <c r="CS36" s="631">
        <f t="shared" si="173"/>
        <v>79.030611413369442</v>
      </c>
      <c r="CT36" s="631">
        <f t="shared" si="173"/>
        <v>81.945489654832386</v>
      </c>
      <c r="CU36" s="631">
        <f t="shared" ref="CU36:DA36" si="174">AT36/AP36*100</f>
        <v>85.36744481068925</v>
      </c>
      <c r="CV36" s="631">
        <f t="shared" si="174"/>
        <v>92.14733036628688</v>
      </c>
      <c r="CW36" s="631">
        <f t="shared" si="174"/>
        <v>72.382538458992812</v>
      </c>
      <c r="CX36" s="631">
        <f t="shared" si="174"/>
        <v>97.974241891276421</v>
      </c>
      <c r="CY36" s="631">
        <f t="shared" si="174"/>
        <v>114.61584295800277</v>
      </c>
      <c r="CZ36" s="268">
        <f t="shared" si="174"/>
        <v>128.93954302817156</v>
      </c>
      <c r="DA36" s="268">
        <f t="shared" si="174"/>
        <v>197.42179467143353</v>
      </c>
      <c r="DB36" s="268">
        <f>BA36/AW36*100</f>
        <v>148.03075511414187</v>
      </c>
      <c r="DC36" s="268">
        <f>BB36/AX36*100</f>
        <v>153.57688106303132</v>
      </c>
      <c r="DD36" s="593">
        <f>BC36/AY36*100</f>
        <v>95.818140973841125</v>
      </c>
      <c r="DE36" s="277">
        <f>BD36/AZ36*100</f>
        <v>51.587142857491131</v>
      </c>
      <c r="DF36" s="277">
        <f t="shared" si="167"/>
        <v>64.58405810233667</v>
      </c>
      <c r="DG36" s="277">
        <f t="shared" si="167"/>
        <v>65.095499932735336</v>
      </c>
      <c r="DH36" s="277">
        <f>BG36/BC36*100</f>
        <v>116.86491594558012</v>
      </c>
      <c r="DI36" s="277">
        <f t="shared" si="154"/>
        <v>214.95390783022592</v>
      </c>
      <c r="DJ36" s="277">
        <f>BI36/BE36*100</f>
        <v>158.26788323604751</v>
      </c>
      <c r="DK36" s="277">
        <f t="shared" si="142"/>
        <v>119.31975093053278</v>
      </c>
      <c r="DL36" s="277">
        <f t="shared" si="9"/>
        <v>107.77094690968418</v>
      </c>
      <c r="DM36" s="277">
        <f t="shared" si="10"/>
        <v>114.4328791834939</v>
      </c>
      <c r="DN36" s="474">
        <f t="shared" si="11"/>
        <v>111.23922971636442</v>
      </c>
      <c r="DO36" s="266"/>
      <c r="DP36" s="266"/>
      <c r="DQ36" s="266"/>
      <c r="DR36" s="266"/>
      <c r="DS36" s="266"/>
      <c r="DT36" s="266"/>
      <c r="DU36" s="266"/>
      <c r="DV36" s="266"/>
      <c r="DW36" s="266"/>
      <c r="DX36" s="266"/>
      <c r="DY36" s="266"/>
      <c r="DZ36" s="266"/>
      <c r="EA36" s="266"/>
      <c r="EB36" s="266"/>
      <c r="EC36" s="266"/>
      <c r="ED36" s="266"/>
      <c r="EE36" s="266"/>
      <c r="EF36" s="266"/>
      <c r="EG36" s="266"/>
      <c r="EH36" s="266"/>
      <c r="EI36" s="266"/>
      <c r="EJ36" s="266"/>
      <c r="EK36" s="266"/>
      <c r="EL36" s="266"/>
      <c r="EM36" s="266"/>
      <c r="EN36" s="266"/>
      <c r="EO36" s="266"/>
      <c r="EP36" s="266"/>
      <c r="EQ36" s="266"/>
      <c r="ER36" s="266"/>
      <c r="ES36" s="266"/>
      <c r="ET36" s="266"/>
      <c r="EU36" s="266"/>
      <c r="EV36" s="266"/>
      <c r="EW36" s="266"/>
      <c r="EX36" s="266"/>
      <c r="EY36" s="266"/>
      <c r="EZ36" s="266"/>
      <c r="FA36" s="266"/>
      <c r="FB36" s="266"/>
      <c r="FC36" s="266"/>
      <c r="FD36" s="266"/>
      <c r="FE36" s="266"/>
      <c r="FF36" s="266"/>
      <c r="FG36" s="266"/>
      <c r="FH36" s="266"/>
      <c r="FI36" s="266"/>
      <c r="FJ36" s="266"/>
      <c r="FK36" s="266"/>
      <c r="FL36" s="266"/>
      <c r="FM36" s="266"/>
      <c r="FN36" s="266"/>
      <c r="FO36" s="266"/>
      <c r="FP36" s="266"/>
      <c r="FQ36" s="266"/>
      <c r="FR36" s="266"/>
      <c r="FS36" s="266"/>
      <c r="FT36" s="266"/>
      <c r="FU36" s="266"/>
      <c r="FV36" s="266"/>
      <c r="FW36" s="266"/>
      <c r="FX36" s="266"/>
      <c r="FY36" s="266"/>
      <c r="FZ36" s="266"/>
      <c r="GA36" s="266"/>
      <c r="GB36" s="266"/>
      <c r="GC36" s="266"/>
      <c r="GD36" s="266"/>
      <c r="GE36" s="266"/>
      <c r="GF36" s="266"/>
      <c r="GG36" s="266"/>
      <c r="GH36" s="266"/>
      <c r="GI36" s="266"/>
      <c r="GJ36" s="266"/>
      <c r="GK36" s="266"/>
      <c r="GL36" s="266"/>
      <c r="GM36" s="266"/>
      <c r="GN36" s="266"/>
      <c r="GO36" s="266"/>
      <c r="GP36" s="266"/>
      <c r="GQ36" s="266"/>
      <c r="GR36" s="266"/>
      <c r="GS36" s="266"/>
      <c r="GT36" s="266"/>
      <c r="GU36" s="266"/>
      <c r="GV36" s="266"/>
      <c r="GW36" s="266"/>
      <c r="GX36" s="266"/>
      <c r="GY36" s="266"/>
      <c r="GZ36" s="266"/>
      <c r="HA36" s="266"/>
      <c r="HB36" s="266"/>
      <c r="HC36" s="266"/>
      <c r="HD36" s="266"/>
      <c r="HE36" s="266"/>
      <c r="HF36" s="266"/>
      <c r="HG36" s="266"/>
      <c r="HH36" s="266"/>
      <c r="HI36" s="266"/>
      <c r="HJ36" s="266"/>
      <c r="HK36" s="266"/>
      <c r="HL36" s="266"/>
      <c r="HM36" s="266"/>
      <c r="HN36" s="266"/>
      <c r="HO36" s="266"/>
      <c r="HP36" s="266"/>
      <c r="HQ36" s="266"/>
      <c r="HR36" s="266"/>
      <c r="HS36" s="266"/>
      <c r="HT36" s="266"/>
      <c r="HU36" s="266"/>
      <c r="HV36" s="266"/>
      <c r="HW36" s="266"/>
      <c r="HX36" s="266"/>
      <c r="HY36" s="266"/>
      <c r="HZ36" s="266"/>
      <c r="IA36" s="266"/>
      <c r="IB36" s="266"/>
      <c r="IC36" s="266"/>
      <c r="ID36" s="266"/>
      <c r="IE36" s="266"/>
      <c r="IF36" s="266"/>
      <c r="IG36" s="266"/>
      <c r="IH36" s="266"/>
      <c r="II36" s="266"/>
      <c r="IJ36" s="266"/>
      <c r="IK36" s="266"/>
      <c r="IL36" s="266"/>
      <c r="IM36" s="266"/>
      <c r="IN36" s="266"/>
      <c r="IO36" s="350"/>
      <c r="IP36" s="350"/>
      <c r="IQ36" s="350"/>
      <c r="IR36" s="350"/>
      <c r="IS36" s="350"/>
      <c r="IT36" s="350"/>
      <c r="IU36" s="350"/>
      <c r="IV36" s="350"/>
      <c r="IW36" s="350"/>
      <c r="IX36" s="350"/>
      <c r="IY36" s="350"/>
      <c r="IZ36" s="350"/>
      <c r="JA36" s="350"/>
      <c r="JB36" s="350"/>
      <c r="JC36" s="350"/>
      <c r="JD36" s="350"/>
      <c r="JE36" s="350"/>
      <c r="JF36" s="350"/>
      <c r="JG36" s="266"/>
      <c r="JH36" s="266"/>
      <c r="JI36" s="266"/>
      <c r="JJ36" s="266"/>
      <c r="JK36" s="266"/>
      <c r="JL36" s="266"/>
      <c r="KY36" s="350"/>
      <c r="KZ36" s="350"/>
      <c r="LA36" s="350"/>
      <c r="LB36" s="350"/>
      <c r="LC36" s="350"/>
      <c r="LD36" s="350"/>
      <c r="LE36" s="350"/>
      <c r="LF36" s="350"/>
      <c r="LG36" s="350"/>
      <c r="LH36" s="350"/>
      <c r="LI36" s="350"/>
      <c r="LJ36" s="350"/>
      <c r="LK36" s="350"/>
      <c r="LL36" s="350"/>
      <c r="LM36" s="350"/>
      <c r="LN36" s="350"/>
      <c r="LO36" s="350"/>
      <c r="LP36" s="350"/>
      <c r="LQ36" s="350"/>
      <c r="LR36" s="350"/>
      <c r="LS36" s="350"/>
      <c r="LT36" s="350"/>
      <c r="LU36" s="350"/>
      <c r="LV36" s="350"/>
      <c r="LW36" s="350"/>
      <c r="LX36" s="350"/>
      <c r="LY36" s="350"/>
      <c r="LZ36" s="350"/>
      <c r="MA36" s="350"/>
      <c r="MO36" s="350"/>
      <c r="MP36" s="350"/>
      <c r="MQ36" s="350"/>
      <c r="MR36" s="350"/>
      <c r="MS36" s="350"/>
      <c r="MT36" s="350"/>
      <c r="MU36" s="350" t="s">
        <v>223</v>
      </c>
      <c r="MV36" s="350"/>
      <c r="MW36" s="350" t="s">
        <v>224</v>
      </c>
      <c r="MX36" s="350"/>
      <c r="MY36" s="350"/>
      <c r="MZ36" s="350"/>
      <c r="NA36" s="266"/>
      <c r="NB36" s="266"/>
    </row>
    <row r="37" spans="1:366" ht="18" customHeight="1">
      <c r="A37" s="105" t="str">
        <f>IF('1'!$A$1=1,C37,E37)</f>
        <v>*According to State Statistics Service of Ukraine data.</v>
      </c>
      <c r="B37" s="148"/>
      <c r="C37" s="421" t="s">
        <v>183</v>
      </c>
      <c r="D37" s="432"/>
      <c r="E37" s="433" t="s">
        <v>83</v>
      </c>
      <c r="F37" s="248"/>
      <c r="G37" s="149"/>
      <c r="H37" s="149"/>
      <c r="I37" s="150"/>
      <c r="J37" s="150"/>
      <c r="K37" s="150"/>
      <c r="L37" s="148"/>
      <c r="M37" s="148"/>
      <c r="N37" s="148"/>
      <c r="O37" s="148"/>
      <c r="P37" s="148"/>
      <c r="Q37" s="148"/>
      <c r="R37" s="147"/>
      <c r="W37" s="113"/>
      <c r="X37" s="113"/>
      <c r="Y37" s="113"/>
      <c r="Z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307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K37" s="138"/>
      <c r="DL37" s="138"/>
      <c r="DM37" s="138"/>
      <c r="DN37" s="138"/>
    </row>
    <row r="38" spans="1:366">
      <c r="A38" s="102" t="str">
        <f>IF('1'!$A$1=1,C38,E38)</f>
        <v>Notes:</v>
      </c>
      <c r="B38" s="142"/>
      <c r="C38" s="434" t="s">
        <v>188</v>
      </c>
      <c r="D38" s="435"/>
      <c r="E38" s="436" t="s">
        <v>189</v>
      </c>
      <c r="F38" s="144"/>
      <c r="G38" s="171"/>
      <c r="H38" s="171"/>
      <c r="I38" s="146"/>
      <c r="J38" s="146"/>
      <c r="K38" s="146"/>
      <c r="L38" s="146"/>
      <c r="M38" s="146"/>
      <c r="N38" s="146"/>
      <c r="O38" s="146"/>
      <c r="P38" s="146"/>
      <c r="Q38" s="146"/>
      <c r="R38" s="147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307"/>
      <c r="BO38" s="113"/>
      <c r="BP38" s="113"/>
      <c r="BQ38" s="113"/>
      <c r="BR38" s="113"/>
      <c r="BS38" s="113"/>
      <c r="BT38" s="113"/>
      <c r="BU38" s="113"/>
      <c r="BV38" s="113"/>
      <c r="BW38" s="113"/>
      <c r="BX38" s="113"/>
      <c r="BY38" s="113"/>
      <c r="BZ38" s="113"/>
      <c r="CA38" s="113"/>
      <c r="CB38" s="113"/>
      <c r="CC38" s="113"/>
      <c r="CD38" s="113"/>
      <c r="CE38" s="113"/>
      <c r="CF38" s="113"/>
      <c r="CG38" s="113"/>
      <c r="CH38" s="113"/>
      <c r="CI38" s="113"/>
      <c r="CJ38" s="113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113"/>
      <c r="DK38" s="138"/>
      <c r="DL38" s="138"/>
    </row>
    <row r="39" spans="1:366" s="148" customFormat="1" ht="14.25" customHeight="1">
      <c r="A39" s="172" t="str">
        <f>IF('1'!$A$1=1,C39,E39)</f>
        <v>Since 2014, data exclude the temporarily occupied by the russian federation territories of Ukraine.</v>
      </c>
      <c r="B39" s="150"/>
      <c r="C39" s="422" t="s">
        <v>313</v>
      </c>
      <c r="D39" s="437"/>
      <c r="E39" s="470" t="s">
        <v>312</v>
      </c>
      <c r="F39" s="250"/>
      <c r="G39" s="173"/>
      <c r="H39" s="17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6"/>
      <c r="AD39" s="156"/>
      <c r="AE39" s="156"/>
      <c r="AF39" s="156"/>
      <c r="AG39" s="156"/>
      <c r="AH39" s="156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  <c r="BI39" s="174"/>
      <c r="BJ39" s="174"/>
      <c r="BK39" s="174"/>
      <c r="BL39" s="174"/>
      <c r="BM39" s="174"/>
      <c r="BN39" s="307"/>
      <c r="BO39" s="174"/>
      <c r="BP39" s="174"/>
      <c r="BQ39" s="174"/>
      <c r="BR39" s="174"/>
      <c r="BS39" s="174"/>
      <c r="BT39" s="174"/>
      <c r="BU39" s="174"/>
      <c r="BV39" s="174"/>
      <c r="BW39" s="174"/>
      <c r="BX39" s="174"/>
      <c r="BY39" s="174"/>
      <c r="BZ39" s="174"/>
      <c r="CA39" s="174"/>
      <c r="CB39" s="174"/>
      <c r="CC39" s="174"/>
      <c r="CD39" s="174"/>
      <c r="CE39" s="174"/>
      <c r="CF39" s="174"/>
      <c r="CG39" s="632"/>
      <c r="CH39" s="632"/>
      <c r="CI39" s="632"/>
      <c r="CJ39" s="632"/>
      <c r="CK39" s="632"/>
      <c r="CL39" s="632"/>
      <c r="CM39" s="632"/>
      <c r="CN39" s="633"/>
      <c r="CO39" s="633"/>
      <c r="CP39" s="633"/>
      <c r="CQ39" s="633"/>
      <c r="CR39" s="633"/>
      <c r="CS39" s="633"/>
      <c r="CT39" s="632"/>
      <c r="CU39" s="633"/>
      <c r="CV39" s="633"/>
      <c r="CW39" s="634"/>
      <c r="CX39" s="632"/>
      <c r="CY39" s="632"/>
      <c r="CZ39" s="632"/>
      <c r="DA39" s="632"/>
      <c r="DB39" s="632"/>
      <c r="DC39" s="632"/>
      <c r="DD39" s="632"/>
      <c r="DK39" s="138"/>
      <c r="DL39" s="138"/>
      <c r="DM39" s="332"/>
      <c r="DN39" s="332"/>
      <c r="DO39" s="332"/>
      <c r="DP39" s="332"/>
      <c r="DQ39" s="332"/>
      <c r="DR39" s="332"/>
      <c r="DS39" s="332"/>
      <c r="DT39" s="332"/>
      <c r="DU39" s="332"/>
      <c r="DV39" s="332"/>
      <c r="DW39" s="332"/>
      <c r="DX39" s="332"/>
      <c r="DY39" s="332"/>
      <c r="DZ39" s="332"/>
      <c r="EA39" s="332"/>
      <c r="EB39" s="332"/>
      <c r="EC39" s="332"/>
      <c r="ED39" s="332"/>
      <c r="EE39" s="332"/>
      <c r="EF39" s="332"/>
      <c r="EG39" s="332"/>
      <c r="EH39" s="332"/>
      <c r="EI39" s="332"/>
      <c r="EJ39" s="332"/>
      <c r="EK39" s="332"/>
      <c r="EL39" s="332"/>
      <c r="EM39" s="332"/>
      <c r="EN39" s="332"/>
      <c r="EO39" s="332"/>
      <c r="EP39" s="332"/>
      <c r="EQ39" s="332"/>
      <c r="ER39" s="332"/>
      <c r="ES39" s="332"/>
      <c r="ET39" s="332"/>
      <c r="EU39" s="332"/>
      <c r="EV39" s="332"/>
      <c r="EW39" s="332"/>
      <c r="EX39" s="332"/>
      <c r="EY39" s="332"/>
      <c r="EZ39" s="332"/>
      <c r="FA39" s="332"/>
      <c r="FB39" s="332"/>
      <c r="FC39" s="332"/>
      <c r="FD39" s="332"/>
      <c r="FE39" s="332"/>
      <c r="FF39" s="332"/>
      <c r="FG39" s="332"/>
      <c r="FH39" s="332"/>
      <c r="FI39" s="332"/>
      <c r="FJ39" s="332"/>
      <c r="FK39" s="332"/>
      <c r="FL39" s="332"/>
      <c r="FM39" s="332"/>
      <c r="FN39" s="332"/>
      <c r="FO39" s="332"/>
      <c r="FP39" s="332"/>
      <c r="FQ39" s="332"/>
      <c r="FR39" s="332"/>
      <c r="FS39" s="332"/>
      <c r="FT39" s="332"/>
      <c r="FU39" s="332"/>
      <c r="FV39" s="332"/>
      <c r="FW39" s="332"/>
      <c r="FX39" s="332"/>
      <c r="FY39" s="332"/>
      <c r="FZ39" s="332"/>
      <c r="GA39" s="332"/>
      <c r="GB39" s="332"/>
      <c r="GC39" s="332"/>
      <c r="GD39" s="332"/>
      <c r="GE39" s="332"/>
      <c r="GF39" s="332"/>
      <c r="GG39" s="332"/>
      <c r="GH39" s="332"/>
      <c r="GI39" s="332"/>
      <c r="GJ39" s="332"/>
      <c r="GK39" s="332"/>
      <c r="GL39" s="332"/>
      <c r="GM39" s="332"/>
      <c r="GN39" s="332"/>
      <c r="GO39" s="332"/>
      <c r="GP39" s="332"/>
      <c r="GQ39" s="332"/>
      <c r="GR39" s="332"/>
      <c r="GS39" s="332"/>
      <c r="GT39" s="332"/>
      <c r="GU39" s="332"/>
      <c r="GV39" s="332"/>
      <c r="GW39" s="332"/>
      <c r="GX39" s="332"/>
      <c r="GY39" s="332"/>
      <c r="GZ39" s="332"/>
      <c r="HA39" s="332"/>
      <c r="HB39" s="332"/>
      <c r="HC39" s="332"/>
      <c r="HD39" s="332"/>
      <c r="HE39" s="332"/>
      <c r="HF39" s="332"/>
      <c r="HG39" s="332"/>
      <c r="HH39" s="332"/>
      <c r="HI39" s="332"/>
      <c r="HJ39" s="332"/>
      <c r="HK39" s="332"/>
      <c r="HL39" s="332"/>
      <c r="HM39" s="332"/>
      <c r="HN39" s="332"/>
      <c r="HO39" s="332"/>
      <c r="HP39" s="332"/>
      <c r="HQ39" s="332"/>
      <c r="HR39" s="332"/>
      <c r="HS39" s="332"/>
      <c r="HT39" s="332"/>
      <c r="HU39" s="332"/>
      <c r="HV39" s="332"/>
      <c r="HW39" s="332"/>
      <c r="HX39" s="332"/>
      <c r="HY39" s="332"/>
      <c r="HZ39" s="332"/>
      <c r="IA39" s="332"/>
      <c r="IB39" s="332"/>
      <c r="IC39" s="332"/>
      <c r="ID39" s="332"/>
      <c r="IE39" s="332"/>
      <c r="IF39" s="332"/>
      <c r="IG39" s="332"/>
      <c r="IH39" s="332"/>
      <c r="II39" s="332"/>
      <c r="IJ39" s="332"/>
      <c r="IK39" s="332"/>
      <c r="IL39" s="332"/>
      <c r="IM39" s="332"/>
      <c r="IN39" s="332"/>
      <c r="IO39" s="159"/>
      <c r="IP39" s="159"/>
      <c r="IQ39" s="159"/>
      <c r="IR39" s="159"/>
      <c r="IS39" s="159"/>
      <c r="IT39" s="159"/>
      <c r="IU39" s="159"/>
      <c r="IV39" s="159"/>
      <c r="IW39" s="159"/>
      <c r="IX39" s="159"/>
      <c r="IY39" s="159"/>
      <c r="IZ39" s="159"/>
      <c r="JA39" s="159"/>
      <c r="JB39" s="159"/>
      <c r="JC39" s="159"/>
      <c r="JD39" s="159"/>
      <c r="JE39" s="159"/>
      <c r="JF39" s="159"/>
      <c r="JG39" s="332"/>
      <c r="JH39" s="332"/>
      <c r="JI39" s="332"/>
      <c r="JJ39" s="332"/>
      <c r="JK39" s="332"/>
      <c r="JL39" s="332"/>
      <c r="KY39" s="159"/>
      <c r="KZ39" s="159"/>
      <c r="LA39" s="494"/>
      <c r="LB39" s="494"/>
      <c r="LC39" s="494"/>
      <c r="LD39" s="494"/>
      <c r="LE39" s="478"/>
      <c r="LF39" s="478"/>
      <c r="LG39" s="478"/>
      <c r="LH39" s="478"/>
      <c r="LI39" s="159"/>
      <c r="LJ39" s="159"/>
      <c r="LK39" s="159"/>
      <c r="LL39" s="159"/>
      <c r="LM39" s="159"/>
      <c r="LN39" s="159"/>
      <c r="LO39" s="159"/>
      <c r="LP39" s="159"/>
      <c r="LQ39" s="159"/>
      <c r="LR39" s="159"/>
      <c r="LS39" s="159"/>
      <c r="LT39" s="159"/>
      <c r="LU39" s="159"/>
      <c r="LV39" s="159"/>
      <c r="LW39" s="159"/>
      <c r="LX39" s="159"/>
      <c r="LY39" s="159"/>
      <c r="LZ39" s="159"/>
      <c r="MA39" s="159"/>
      <c r="MO39" s="159"/>
      <c r="MP39" s="159"/>
      <c r="MQ39" s="159"/>
      <c r="MR39" s="159"/>
      <c r="MS39" s="159"/>
      <c r="MT39" s="159"/>
      <c r="MU39" s="159"/>
      <c r="MV39" s="159"/>
      <c r="MW39" s="159"/>
      <c r="MX39" s="159"/>
      <c r="MY39" s="159"/>
      <c r="MZ39" s="159"/>
      <c r="NA39" s="332"/>
      <c r="NB39" s="332"/>
    </row>
    <row r="40" spans="1:366" ht="17.399999999999999" customHeight="1">
      <c r="A40" s="286" t="str">
        <f>IF('1'!$A$1=1,C40,F40)</f>
        <v xml:space="preserve"> **The Union currently counts 27 EU countries. The United Kingdom of Great Britain and Northern Ireland withdrew from the European Union on 31 January 2020</v>
      </c>
      <c r="C40" s="423" t="s">
        <v>233</v>
      </c>
      <c r="D40" s="424"/>
      <c r="E40" s="423"/>
      <c r="F40" s="423" t="s">
        <v>234</v>
      </c>
      <c r="G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DK40" s="138"/>
      <c r="DL40" s="138"/>
    </row>
    <row r="41" spans="1:366">
      <c r="A41" s="105" t="str">
        <f>IF('1'!$A$1=1,C41,E41)</f>
        <v xml:space="preserve"> In some cases, the sum of the components may not be equal to the result due to rounding. </v>
      </c>
      <c r="C41" s="421" t="s">
        <v>283</v>
      </c>
      <c r="D41" s="421"/>
      <c r="E41" s="421" t="s">
        <v>253</v>
      </c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DK41" s="138"/>
      <c r="DL41" s="138"/>
    </row>
    <row r="42" spans="1:366" ht="18" customHeight="1">
      <c r="A42" s="105" t="str">
        <f>IF('1'!$A$1=1,C42,E42)</f>
        <v>Data for 2023 were revised due to the changes in the reporting data.</v>
      </c>
      <c r="C42" s="105" t="s">
        <v>362</v>
      </c>
      <c r="E42" s="650" t="s">
        <v>361</v>
      </c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</row>
  </sheetData>
  <mergeCells count="31">
    <mergeCell ref="F5:F6"/>
    <mergeCell ref="AM5:AP5"/>
    <mergeCell ref="CR5:CU5"/>
    <mergeCell ref="CN5:CQ5"/>
    <mergeCell ref="AI5:AL5"/>
    <mergeCell ref="CJ5:CM5"/>
    <mergeCell ref="AQ5:AT5"/>
    <mergeCell ref="AU5:AX5"/>
    <mergeCell ref="BV5:BV6"/>
    <mergeCell ref="BG5:BJ5"/>
    <mergeCell ref="BW5:BW6"/>
    <mergeCell ref="BK5:BL5"/>
    <mergeCell ref="A5:A6"/>
    <mergeCell ref="B5:B6"/>
    <mergeCell ref="C5:C6"/>
    <mergeCell ref="D5:D6"/>
    <mergeCell ref="E5:E6"/>
    <mergeCell ref="DL5:DN5"/>
    <mergeCell ref="AY5:BB5"/>
    <mergeCell ref="BS5:BS6"/>
    <mergeCell ref="BT5:BT6"/>
    <mergeCell ref="BU5:BU6"/>
    <mergeCell ref="CZ5:DC5"/>
    <mergeCell ref="CV5:CY5"/>
    <mergeCell ref="BC5:BF5"/>
    <mergeCell ref="DD5:DG5"/>
    <mergeCell ref="BO5:BO6"/>
    <mergeCell ref="BP5:BP6"/>
    <mergeCell ref="BQ5:BQ6"/>
    <mergeCell ref="BR5:BR6"/>
    <mergeCell ref="DH5:DK5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4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MU159"/>
  <sheetViews>
    <sheetView zoomScale="62" zoomScaleNormal="62" workbookViewId="0">
      <selection activeCell="L20" sqref="L20"/>
    </sheetView>
  </sheetViews>
  <sheetFormatPr defaultColWidth="8" defaultRowHeight="13.2" outlineLevelCol="2"/>
  <cols>
    <col min="1" max="1" width="8.6640625" style="217" customWidth="1"/>
    <col min="2" max="2" width="34.5546875" style="179" customWidth="1"/>
    <col min="3" max="3" width="10.88671875" style="180" hidden="1" customWidth="1" outlineLevel="2"/>
    <col min="4" max="4" width="31.6640625" style="180" hidden="1" customWidth="1" outlineLevel="2"/>
    <col min="5" max="5" width="8.109375" style="180" hidden="1" customWidth="1" outlineLevel="2"/>
    <col min="6" max="6" width="35.33203125" style="180" hidden="1" customWidth="1" outlineLevel="2"/>
    <col min="7" max="7" width="7.44140625" style="179" hidden="1" customWidth="1" outlineLevel="1" collapsed="1"/>
    <col min="8" max="8" width="6.109375" style="179" hidden="1" customWidth="1" outlineLevel="1"/>
    <col min="9" max="9" width="7.6640625" style="179" hidden="1" customWidth="1" outlineLevel="1"/>
    <col min="10" max="10" width="6.5546875" style="179" hidden="1" customWidth="1" outlineLevel="1"/>
    <col min="11" max="11" width="6.44140625" style="179" hidden="1" customWidth="1" outlineLevel="1"/>
    <col min="12" max="12" width="6.5546875" style="179" hidden="1" customWidth="1" outlineLevel="1"/>
    <col min="13" max="13" width="6.6640625" style="179" hidden="1" customWidth="1" outlineLevel="1"/>
    <col min="14" max="14" width="6.88671875" style="179" hidden="1" customWidth="1" outlineLevel="1"/>
    <col min="15" max="15" width="6" style="179" hidden="1" customWidth="1" outlineLevel="1"/>
    <col min="16" max="16" width="6.6640625" style="179" hidden="1" customWidth="1" outlineLevel="1"/>
    <col min="17" max="17" width="7.33203125" style="179" hidden="1" customWidth="1" outlineLevel="1"/>
    <col min="18" max="18" width="6.109375" style="179" hidden="1" customWidth="1" outlineLevel="1"/>
    <col min="19" max="24" width="5.6640625" style="179" hidden="1" customWidth="1" outlineLevel="1"/>
    <col min="25" max="25" width="5.6640625" style="105" hidden="1" customWidth="1" outlineLevel="1"/>
    <col min="26" max="26" width="5.6640625" style="179" hidden="1" customWidth="1" outlineLevel="1"/>
    <col min="27" max="30" width="5.6640625" style="208" hidden="1" customWidth="1" outlineLevel="1"/>
    <col min="31" max="32" width="6.33203125" style="208" hidden="1" customWidth="1" outlineLevel="1"/>
    <col min="33" max="33" width="6.5546875" style="208" hidden="1" customWidth="1" outlineLevel="1"/>
    <col min="34" max="42" width="6.33203125" style="208" hidden="1" customWidth="1" outlineLevel="1"/>
    <col min="43" max="43" width="8.77734375" style="208" customWidth="1" collapsed="1"/>
    <col min="44" max="65" width="8.77734375" style="208" customWidth="1"/>
    <col min="66" max="66" width="10.33203125" style="208" customWidth="1"/>
    <col min="67" max="75" width="7.77734375" style="208" hidden="1" customWidth="1"/>
    <col min="76" max="77" width="6.33203125" style="179" hidden="1" customWidth="1" outlineLevel="1"/>
    <col min="78" max="78" width="6.6640625" style="179" hidden="1" customWidth="1" outlineLevel="1"/>
    <col min="79" max="79" width="6.33203125" style="179" hidden="1" customWidth="1" outlineLevel="1"/>
    <col min="80" max="80" width="7.33203125" style="179" hidden="1" customWidth="1" outlineLevel="1"/>
    <col min="81" max="83" width="6.33203125" style="179" hidden="1" customWidth="1" outlineLevel="1"/>
    <col min="84" max="84" width="6.6640625" style="179" hidden="1" customWidth="1" outlineLevel="1"/>
    <col min="85" max="85" width="8.44140625" style="179" hidden="1" customWidth="1" outlineLevel="1"/>
    <col min="86" max="91" width="6.6640625" style="179" hidden="1" customWidth="1" outlineLevel="1"/>
    <col min="92" max="92" width="6.5546875" style="179" hidden="1" customWidth="1" outlineLevel="1"/>
    <col min="93" max="93" width="6.88671875" style="179" hidden="1" customWidth="1" outlineLevel="1"/>
    <col min="94" max="94" width="7.6640625" style="179" hidden="1" customWidth="1" outlineLevel="1"/>
    <col min="95" max="96" width="7.33203125" style="179" hidden="1" customWidth="1" outlineLevel="1"/>
    <col min="97" max="99" width="8" style="179" hidden="1" customWidth="1" outlineLevel="1"/>
    <col min="100" max="103" width="8.77734375" style="179" hidden="1" customWidth="1" outlineLevel="1"/>
    <col min="104" max="107" width="9.77734375" style="179" hidden="1" customWidth="1" outlineLevel="1"/>
    <col min="108" max="108" width="11.77734375" style="179" customWidth="1" collapsed="1"/>
    <col min="109" max="110" width="11.77734375" style="404" customWidth="1"/>
    <col min="111" max="112" width="11.77734375" style="179" customWidth="1"/>
    <col min="113" max="113" width="11.44140625" style="179" customWidth="1"/>
    <col min="114" max="114" width="11" style="179" customWidth="1"/>
    <col min="115" max="115" width="10.6640625" style="179" customWidth="1"/>
    <col min="116" max="116" width="9.77734375" style="179" customWidth="1"/>
    <col min="117" max="117" width="9.88671875" style="222" customWidth="1"/>
    <col min="118" max="118" width="10.77734375" style="222" customWidth="1"/>
    <col min="119" max="197" width="8" style="222"/>
    <col min="198" max="205" width="8" style="224"/>
    <col min="206" max="219" width="8" style="222"/>
    <col min="220" max="238" width="8" style="224"/>
    <col min="239" max="275" width="8" style="222"/>
    <col min="276" max="279" width="8" style="224"/>
    <col min="280" max="280" width="8" style="224" customWidth="1"/>
    <col min="281" max="282" width="8" style="224"/>
    <col min="283" max="283" width="10" style="495" customWidth="1"/>
    <col min="284" max="284" width="12.109375" style="495" customWidth="1"/>
    <col min="285" max="285" width="8.5546875" style="495" customWidth="1"/>
    <col min="286" max="286" width="12.44140625" style="224" customWidth="1"/>
    <col min="287" max="295" width="8" style="224"/>
    <col min="296" max="341" width="8" style="179"/>
    <col min="342" max="344" width="8" style="224"/>
    <col min="345" max="345" width="8" style="224" customWidth="1"/>
    <col min="346" max="346" width="8" style="365"/>
    <col min="347" max="347" width="14.88671875" style="365" customWidth="1"/>
    <col min="348" max="348" width="12.6640625" style="365" customWidth="1"/>
    <col min="349" max="349" width="9.5546875" style="365" customWidth="1"/>
    <col min="350" max="350" width="10.33203125" style="224" customWidth="1"/>
    <col min="351" max="352" width="8" style="224"/>
    <col min="353" max="353" width="11.88671875" style="224" customWidth="1"/>
    <col min="354" max="359" width="8" style="224"/>
    <col min="360" max="16384" width="8" style="179"/>
  </cols>
  <sheetData>
    <row r="1" spans="1:353">
      <c r="A1" s="101" t="str">
        <f>IF('1'!A1=1,"до змісту","to title")</f>
        <v>to title</v>
      </c>
      <c r="AC1" s="104"/>
      <c r="AD1" s="176"/>
      <c r="AI1" s="176"/>
      <c r="AJ1" s="214"/>
      <c r="AK1" s="319"/>
      <c r="AL1" s="214"/>
      <c r="AM1" s="214"/>
      <c r="AN1" s="214"/>
      <c r="AO1" s="214"/>
      <c r="AV1" s="176"/>
      <c r="AW1" s="98"/>
      <c r="AX1" s="98"/>
      <c r="BC1" s="214"/>
      <c r="BX1" s="161"/>
      <c r="BY1" s="161"/>
      <c r="BZ1" s="161"/>
      <c r="CR1" s="237"/>
    </row>
    <row r="2" spans="1:353" ht="19.8" customHeight="1">
      <c r="A2" s="100" t="str">
        <f>IF('1'!$A$1=1,"1.3 Динаміка товарної структури експорту в країни ЄС*","1.3 Dynamics of the Commodity Composition of Exports to EU countries*")</f>
        <v>1.3 Dynamics of the Commodity Composition of Exports to EU countries*</v>
      </c>
      <c r="B2" s="100"/>
      <c r="C2" s="182"/>
      <c r="D2" s="182"/>
      <c r="E2" s="182"/>
      <c r="F2" s="182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83"/>
      <c r="Y2" s="183"/>
      <c r="Z2" s="184"/>
      <c r="AA2" s="179"/>
      <c r="AB2" s="185"/>
      <c r="AC2" s="185"/>
      <c r="AD2" s="185"/>
      <c r="AE2" s="185"/>
      <c r="AF2" s="185"/>
      <c r="AG2" s="185"/>
      <c r="AH2" s="215"/>
      <c r="AI2" s="185"/>
      <c r="AJ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CA2" s="98"/>
      <c r="CB2" s="100"/>
      <c r="CC2" s="216"/>
      <c r="CD2" s="216"/>
      <c r="CE2" s="216"/>
    </row>
    <row r="3" spans="1:353" ht="18.600000000000001" customHeight="1">
      <c r="A3" s="181" t="str">
        <f>IF('1'!A1=1,"(відповідно дл КПБ6)","(according to BPM6 methodology)" )</f>
        <v>(according to BPM6 methodology)</v>
      </c>
      <c r="B3" s="100"/>
      <c r="C3" s="182"/>
      <c r="D3" s="182"/>
      <c r="E3" s="182"/>
      <c r="F3" s="18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83"/>
      <c r="Z3" s="183"/>
      <c r="AA3" s="184"/>
      <c r="AB3" s="185"/>
      <c r="AC3" s="185"/>
      <c r="AD3" s="185"/>
      <c r="AE3" s="185"/>
      <c r="AF3" s="186"/>
      <c r="AG3" s="185"/>
      <c r="AH3" s="185"/>
      <c r="AI3" s="185"/>
      <c r="AJ3" s="185"/>
      <c r="AK3" s="185"/>
      <c r="AL3" s="185"/>
      <c r="AM3" s="104"/>
      <c r="AN3" s="104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  <c r="BV3" s="185"/>
      <c r="BW3" s="185"/>
    </row>
    <row r="4" spans="1:353" ht="22.2" customHeight="1">
      <c r="A4" s="181" t="str">
        <f>IF('1'!A1=1,"Млн дол. США","Million USD")</f>
        <v>Million USD</v>
      </c>
      <c r="B4" s="100"/>
      <c r="C4" s="182"/>
      <c r="D4" s="182"/>
      <c r="E4" s="182"/>
      <c r="F4" s="182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87"/>
      <c r="X4" s="187"/>
      <c r="Y4" s="183"/>
      <c r="Z4" s="183"/>
      <c r="AA4" s="177"/>
      <c r="AB4" s="178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21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CC4" s="102"/>
      <c r="CE4" s="102"/>
      <c r="CF4" s="102" t="s">
        <v>16</v>
      </c>
      <c r="DD4" s="102" t="str">
        <f>IF('1'!A1=1,"у % до відповідного періоду минулого року","Index on values on a year-on-year basis in %")</f>
        <v>Index on values on a year-on-year basis in %</v>
      </c>
    </row>
    <row r="5" spans="1:353" ht="18" customHeight="1">
      <c r="A5" s="699" t="str">
        <f>IF('1'!A1=1,C5,E5)</f>
        <v>Code</v>
      </c>
      <c r="B5" s="701" t="str">
        <f>IF('1'!A1=1,D5,F5)</f>
        <v>Commodity</v>
      </c>
      <c r="C5" s="703" t="s">
        <v>68</v>
      </c>
      <c r="D5" s="705" t="s">
        <v>0</v>
      </c>
      <c r="E5" s="705" t="s">
        <v>138</v>
      </c>
      <c r="F5" s="707" t="s">
        <v>136</v>
      </c>
      <c r="G5" s="124">
        <v>2010</v>
      </c>
      <c r="H5" s="119"/>
      <c r="I5" s="119"/>
      <c r="J5" s="120"/>
      <c r="K5" s="119">
        <v>2011</v>
      </c>
      <c r="L5" s="119"/>
      <c r="M5" s="119"/>
      <c r="N5" s="120"/>
      <c r="O5" s="124">
        <v>2012</v>
      </c>
      <c r="P5" s="119"/>
      <c r="Q5" s="119"/>
      <c r="R5" s="120"/>
      <c r="S5" s="124">
        <v>2013</v>
      </c>
      <c r="T5" s="119"/>
      <c r="U5" s="119"/>
      <c r="V5" s="120"/>
      <c r="W5" s="124">
        <v>2014</v>
      </c>
      <c r="X5" s="119"/>
      <c r="Y5" s="119"/>
      <c r="Z5" s="120"/>
      <c r="AA5" s="124">
        <v>2015</v>
      </c>
      <c r="AB5" s="119"/>
      <c r="AC5" s="119"/>
      <c r="AD5" s="120"/>
      <c r="AE5" s="124">
        <v>2016</v>
      </c>
      <c r="AF5" s="120"/>
      <c r="AG5" s="120"/>
      <c r="AH5" s="120"/>
      <c r="AI5" s="658">
        <v>2017</v>
      </c>
      <c r="AJ5" s="667"/>
      <c r="AK5" s="667"/>
      <c r="AL5" s="659"/>
      <c r="AM5" s="658">
        <v>2018</v>
      </c>
      <c r="AN5" s="667"/>
      <c r="AO5" s="667"/>
      <c r="AP5" s="659"/>
      <c r="AQ5" s="658">
        <v>2019</v>
      </c>
      <c r="AR5" s="667"/>
      <c r="AS5" s="667"/>
      <c r="AT5" s="659"/>
      <c r="AU5" s="658">
        <v>2020</v>
      </c>
      <c r="AV5" s="667"/>
      <c r="AW5" s="667"/>
      <c r="AX5" s="659"/>
      <c r="AY5" s="125">
        <v>2021</v>
      </c>
      <c r="AZ5" s="124"/>
      <c r="BA5" s="124"/>
      <c r="BB5" s="124"/>
      <c r="BC5" s="658">
        <v>2022</v>
      </c>
      <c r="BD5" s="667"/>
      <c r="BE5" s="667"/>
      <c r="BF5" s="659"/>
      <c r="BG5" s="658">
        <v>2023</v>
      </c>
      <c r="BH5" s="667"/>
      <c r="BI5" s="667"/>
      <c r="BJ5" s="667"/>
      <c r="BK5" s="658">
        <v>2024</v>
      </c>
      <c r="BL5" s="659"/>
      <c r="BM5" s="626">
        <v>2023</v>
      </c>
      <c r="BN5" s="613">
        <v>2024</v>
      </c>
      <c r="BO5" s="695">
        <v>2015</v>
      </c>
      <c r="BP5" s="695">
        <v>2016</v>
      </c>
      <c r="BQ5" s="695">
        <v>2017</v>
      </c>
      <c r="BR5" s="695">
        <v>2018</v>
      </c>
      <c r="BS5" s="693">
        <v>2019</v>
      </c>
      <c r="BT5" s="693">
        <v>2020</v>
      </c>
      <c r="BU5" s="693">
        <v>2021</v>
      </c>
      <c r="BV5" s="693">
        <v>2022</v>
      </c>
      <c r="BW5" s="693">
        <v>2023</v>
      </c>
      <c r="BX5" s="128">
        <v>2014</v>
      </c>
      <c r="BY5" s="127"/>
      <c r="BZ5" s="127"/>
      <c r="CA5" s="500"/>
      <c r="CB5" s="128">
        <v>2015</v>
      </c>
      <c r="CC5" s="127"/>
      <c r="CD5" s="127"/>
      <c r="CE5" s="127"/>
      <c r="CF5" s="169">
        <v>2016</v>
      </c>
      <c r="CG5" s="170"/>
      <c r="CH5" s="170"/>
      <c r="CI5" s="170"/>
      <c r="CJ5" s="660">
        <v>2017</v>
      </c>
      <c r="CK5" s="661"/>
      <c r="CL5" s="661"/>
      <c r="CM5" s="661"/>
      <c r="CN5" s="690">
        <v>2018</v>
      </c>
      <c r="CO5" s="691"/>
      <c r="CP5" s="691"/>
      <c r="CQ5" s="691"/>
      <c r="CR5" s="690">
        <v>2019</v>
      </c>
      <c r="CS5" s="691"/>
      <c r="CT5" s="691"/>
      <c r="CU5" s="692"/>
      <c r="CV5" s="660">
        <v>2020</v>
      </c>
      <c r="CW5" s="661"/>
      <c r="CX5" s="661"/>
      <c r="CY5" s="661"/>
      <c r="CZ5" s="709">
        <v>2021</v>
      </c>
      <c r="DA5" s="710"/>
      <c r="DB5" s="710"/>
      <c r="DC5" s="711"/>
      <c r="DD5" s="660">
        <v>2022</v>
      </c>
      <c r="DE5" s="661"/>
      <c r="DF5" s="661"/>
      <c r="DG5" s="662"/>
      <c r="DH5" s="660">
        <v>2023</v>
      </c>
      <c r="DI5" s="661"/>
      <c r="DJ5" s="661"/>
      <c r="DK5" s="661"/>
      <c r="DL5" s="660">
        <v>2024</v>
      </c>
      <c r="DM5" s="661"/>
      <c r="DN5" s="662"/>
    </row>
    <row r="6" spans="1:353" ht="55.8" customHeight="1">
      <c r="A6" s="700"/>
      <c r="B6" s="702"/>
      <c r="C6" s="704"/>
      <c r="D6" s="706"/>
      <c r="E6" s="706"/>
      <c r="F6" s="708" t="s">
        <v>137</v>
      </c>
      <c r="G6" s="556" t="s">
        <v>76</v>
      </c>
      <c r="H6" s="557" t="s">
        <v>77</v>
      </c>
      <c r="I6" s="557" t="s">
        <v>78</v>
      </c>
      <c r="J6" s="556" t="s">
        <v>79</v>
      </c>
      <c r="K6" s="558" t="s">
        <v>76</v>
      </c>
      <c r="L6" s="557" t="s">
        <v>77</v>
      </c>
      <c r="M6" s="557" t="s">
        <v>78</v>
      </c>
      <c r="N6" s="556" t="s">
        <v>79</v>
      </c>
      <c r="O6" s="558" t="s">
        <v>76</v>
      </c>
      <c r="P6" s="557" t="s">
        <v>77</v>
      </c>
      <c r="Q6" s="557" t="s">
        <v>78</v>
      </c>
      <c r="R6" s="556" t="s">
        <v>79</v>
      </c>
      <c r="S6" s="557" t="s">
        <v>76</v>
      </c>
      <c r="T6" s="557" t="s">
        <v>77</v>
      </c>
      <c r="U6" s="557" t="s">
        <v>78</v>
      </c>
      <c r="V6" s="556" t="s">
        <v>79</v>
      </c>
      <c r="W6" s="557" t="s">
        <v>76</v>
      </c>
      <c r="X6" s="557" t="s">
        <v>77</v>
      </c>
      <c r="Y6" s="557" t="s">
        <v>78</v>
      </c>
      <c r="Z6" s="556" t="s">
        <v>79</v>
      </c>
      <c r="AA6" s="557" t="s">
        <v>76</v>
      </c>
      <c r="AB6" s="559" t="s">
        <v>77</v>
      </c>
      <c r="AC6" s="559" t="s">
        <v>78</v>
      </c>
      <c r="AD6" s="560" t="s">
        <v>79</v>
      </c>
      <c r="AE6" s="557" t="s">
        <v>112</v>
      </c>
      <c r="AF6" s="561" t="s">
        <v>77</v>
      </c>
      <c r="AG6" s="561" t="s">
        <v>78</v>
      </c>
      <c r="AH6" s="556" t="s">
        <v>79</v>
      </c>
      <c r="AI6" s="560" t="s">
        <v>112</v>
      </c>
      <c r="AJ6" s="562" t="s">
        <v>77</v>
      </c>
      <c r="AK6" s="562" t="s">
        <v>78</v>
      </c>
      <c r="AL6" s="560" t="s">
        <v>79</v>
      </c>
      <c r="AM6" s="559" t="s">
        <v>112</v>
      </c>
      <c r="AN6" s="559" t="s">
        <v>77</v>
      </c>
      <c r="AO6" s="559" t="s">
        <v>78</v>
      </c>
      <c r="AP6" s="559" t="s">
        <v>79</v>
      </c>
      <c r="AQ6" s="623" t="s">
        <v>112</v>
      </c>
      <c r="AR6" s="623" t="s">
        <v>77</v>
      </c>
      <c r="AS6" s="623" t="s">
        <v>78</v>
      </c>
      <c r="AT6" s="623" t="s">
        <v>79</v>
      </c>
      <c r="AU6" s="623" t="s">
        <v>112</v>
      </c>
      <c r="AV6" s="623" t="s">
        <v>77</v>
      </c>
      <c r="AW6" s="623" t="s">
        <v>78</v>
      </c>
      <c r="AX6" s="625" t="s">
        <v>79</v>
      </c>
      <c r="AY6" s="623" t="s">
        <v>112</v>
      </c>
      <c r="AZ6" s="623" t="s">
        <v>77</v>
      </c>
      <c r="BA6" s="623" t="s">
        <v>78</v>
      </c>
      <c r="BB6" s="623" t="s">
        <v>79</v>
      </c>
      <c r="BC6" s="402" t="s">
        <v>76</v>
      </c>
      <c r="BD6" s="402" t="s">
        <v>77</v>
      </c>
      <c r="BE6" s="402" t="s">
        <v>78</v>
      </c>
      <c r="BF6" s="402" t="s">
        <v>79</v>
      </c>
      <c r="BG6" s="624" t="s">
        <v>76</v>
      </c>
      <c r="BH6" s="624" t="s">
        <v>77</v>
      </c>
      <c r="BI6" s="624" t="s">
        <v>78</v>
      </c>
      <c r="BJ6" s="624" t="s">
        <v>79</v>
      </c>
      <c r="BK6" s="624" t="s">
        <v>76</v>
      </c>
      <c r="BL6" s="624" t="s">
        <v>77</v>
      </c>
      <c r="BM6" s="636" t="s">
        <v>355</v>
      </c>
      <c r="BN6" s="636" t="s">
        <v>355</v>
      </c>
      <c r="BO6" s="696"/>
      <c r="BP6" s="696"/>
      <c r="BQ6" s="696"/>
      <c r="BR6" s="696"/>
      <c r="BS6" s="694"/>
      <c r="BT6" s="694"/>
      <c r="BU6" s="694"/>
      <c r="BV6" s="694">
        <v>2022</v>
      </c>
      <c r="BW6" s="694"/>
      <c r="BX6" s="132" t="s">
        <v>76</v>
      </c>
      <c r="BY6" s="362" t="s">
        <v>77</v>
      </c>
      <c r="BZ6" s="362" t="s">
        <v>78</v>
      </c>
      <c r="CA6" s="132" t="s">
        <v>79</v>
      </c>
      <c r="CB6" s="372" t="s">
        <v>76</v>
      </c>
      <c r="CC6" s="362" t="s">
        <v>77</v>
      </c>
      <c r="CD6" s="362" t="s">
        <v>78</v>
      </c>
      <c r="CE6" s="132" t="s">
        <v>79</v>
      </c>
      <c r="CF6" s="362" t="s">
        <v>76</v>
      </c>
      <c r="CG6" s="132" t="s">
        <v>77</v>
      </c>
      <c r="CH6" s="362" t="s">
        <v>78</v>
      </c>
      <c r="CI6" s="132" t="s">
        <v>79</v>
      </c>
      <c r="CJ6" s="132" t="s">
        <v>76</v>
      </c>
      <c r="CK6" s="132" t="s">
        <v>77</v>
      </c>
      <c r="CL6" s="132" t="s">
        <v>78</v>
      </c>
      <c r="CM6" s="132" t="s">
        <v>79</v>
      </c>
      <c r="CN6" s="132" t="s">
        <v>76</v>
      </c>
      <c r="CO6" s="132" t="s">
        <v>77</v>
      </c>
      <c r="CP6" s="132" t="s">
        <v>78</v>
      </c>
      <c r="CQ6" s="132" t="s">
        <v>79</v>
      </c>
      <c r="CR6" s="132" t="s">
        <v>76</v>
      </c>
      <c r="CS6" s="132" t="s">
        <v>77</v>
      </c>
      <c r="CT6" s="132" t="s">
        <v>78</v>
      </c>
      <c r="CU6" s="132" t="s">
        <v>79</v>
      </c>
      <c r="CV6" s="132" t="s">
        <v>76</v>
      </c>
      <c r="CW6" s="132" t="s">
        <v>77</v>
      </c>
      <c r="CX6" s="132" t="s">
        <v>78</v>
      </c>
      <c r="CY6" s="132" t="s">
        <v>79</v>
      </c>
      <c r="CZ6" s="133" t="s">
        <v>76</v>
      </c>
      <c r="DA6" s="133" t="s">
        <v>77</v>
      </c>
      <c r="DB6" s="133" t="s">
        <v>78</v>
      </c>
      <c r="DC6" s="133" t="s">
        <v>79</v>
      </c>
      <c r="DD6" s="133" t="s">
        <v>76</v>
      </c>
      <c r="DE6" s="405" t="s">
        <v>77</v>
      </c>
      <c r="DF6" s="405" t="s">
        <v>78</v>
      </c>
      <c r="DG6" s="133" t="s">
        <v>79</v>
      </c>
      <c r="DH6" s="133" t="s">
        <v>76</v>
      </c>
      <c r="DI6" s="405" t="s">
        <v>77</v>
      </c>
      <c r="DJ6" s="405" t="s">
        <v>78</v>
      </c>
      <c r="DK6" s="405" t="s">
        <v>79</v>
      </c>
      <c r="DL6" s="640" t="s">
        <v>76</v>
      </c>
      <c r="DM6" s="485" t="s">
        <v>77</v>
      </c>
      <c r="DN6" s="485" t="str">
        <f>IF('1'!$A$1=1,GQ6,GR6)</f>
        <v>HI 2024 to HI 2023 (%)</v>
      </c>
      <c r="GQ6" s="224" t="s">
        <v>354</v>
      </c>
      <c r="GR6" s="224" t="s">
        <v>356</v>
      </c>
    </row>
    <row r="7" spans="1:353" ht="34.950000000000003" customHeight="1">
      <c r="A7" s="563"/>
      <c r="B7" s="571" t="str">
        <f>IF('1'!$A$1=1,D7,F7)</f>
        <v>EU 27**</v>
      </c>
      <c r="C7" s="564"/>
      <c r="D7" s="285" t="s">
        <v>193</v>
      </c>
      <c r="E7" s="281"/>
      <c r="F7" s="520" t="s">
        <v>207</v>
      </c>
      <c r="G7" s="342">
        <v>1942.11275</v>
      </c>
      <c r="H7" s="294">
        <v>2758.6934769999998</v>
      </c>
      <c r="I7" s="294">
        <v>2693.2562239999997</v>
      </c>
      <c r="J7" s="294">
        <v>3331.9808909999997</v>
      </c>
      <c r="K7" s="294">
        <v>3568.8192467899999</v>
      </c>
      <c r="L7" s="294">
        <v>4352.6202731300018</v>
      </c>
      <c r="M7" s="294">
        <v>3572.8193158799995</v>
      </c>
      <c r="N7" s="294">
        <v>3553.0464983700003</v>
      </c>
      <c r="O7" s="294">
        <v>3018.7541498000001</v>
      </c>
      <c r="P7" s="294">
        <v>3584.0232877700005</v>
      </c>
      <c r="Q7" s="294">
        <v>3374.55789478</v>
      </c>
      <c r="R7" s="294">
        <v>3938.7783904799994</v>
      </c>
      <c r="S7" s="294">
        <v>3587.6879021900004</v>
      </c>
      <c r="T7" s="294">
        <v>3151.5152395999999</v>
      </c>
      <c r="U7" s="294">
        <v>2909.4560647599997</v>
      </c>
      <c r="V7" s="294">
        <v>3847.1088617099999</v>
      </c>
      <c r="W7" s="294">
        <v>3990.1852919000003</v>
      </c>
      <c r="X7" s="294">
        <v>3629.0053976699996</v>
      </c>
      <c r="Y7" s="294">
        <v>3101.058631429999</v>
      </c>
      <c r="Z7" s="294">
        <v>2906.7223310500008</v>
      </c>
      <c r="AA7" s="294">
        <v>2533.6378778500002</v>
      </c>
      <c r="AB7" s="294">
        <v>2145.22737865</v>
      </c>
      <c r="AC7" s="294">
        <v>2527.0610196400012</v>
      </c>
      <c r="AD7" s="294">
        <v>2921.8667794199996</v>
      </c>
      <c r="AE7" s="294">
        <v>2465.8633423400001</v>
      </c>
      <c r="AF7" s="294">
        <v>2548.2310101100002</v>
      </c>
      <c r="AG7" s="294">
        <v>2462.1441585299999</v>
      </c>
      <c r="AH7" s="294">
        <v>2937.8686477400001</v>
      </c>
      <c r="AI7" s="294">
        <v>3096.4044121400002</v>
      </c>
      <c r="AJ7" s="294">
        <v>3268.4596509500007</v>
      </c>
      <c r="AK7" s="294">
        <v>3412.1549900499995</v>
      </c>
      <c r="AL7" s="294">
        <v>3899.3255109000002</v>
      </c>
      <c r="AM7" s="294">
        <v>3929.4995043699987</v>
      </c>
      <c r="AN7" s="294">
        <v>3593.1051137499999</v>
      </c>
      <c r="AO7" s="294">
        <v>3785.24964847</v>
      </c>
      <c r="AP7" s="294">
        <v>4469.8046762899994</v>
      </c>
      <c r="AQ7" s="342">
        <v>4173.8336128700003</v>
      </c>
      <c r="AR7" s="294">
        <v>3953.7720640400007</v>
      </c>
      <c r="AS7" s="294">
        <v>4271.8405867399997</v>
      </c>
      <c r="AT7" s="294">
        <v>4135.7650553200001</v>
      </c>
      <c r="AU7" s="294">
        <v>3757.6302075399994</v>
      </c>
      <c r="AV7" s="294">
        <v>3015.49579653</v>
      </c>
      <c r="AW7" s="294">
        <v>3463.5843624799995</v>
      </c>
      <c r="AX7" s="294">
        <v>4379.1185179799995</v>
      </c>
      <c r="AY7" s="294">
        <v>4442.605415680001</v>
      </c>
      <c r="AZ7" s="294">
        <v>5414.0853981799992</v>
      </c>
      <c r="BA7" s="294">
        <v>6616.3209748700001</v>
      </c>
      <c r="BB7" s="294">
        <v>6399.3918648600011</v>
      </c>
      <c r="BC7" s="294">
        <v>5573.9110819699999</v>
      </c>
      <c r="BD7" s="294">
        <v>5990.2088659499996</v>
      </c>
      <c r="BE7" s="294">
        <v>6557.4917270800006</v>
      </c>
      <c r="BF7" s="294">
        <v>6696.9179230300006</v>
      </c>
      <c r="BG7" s="294">
        <v>5996.6319858099996</v>
      </c>
      <c r="BH7" s="294">
        <v>5200.0663052800001</v>
      </c>
      <c r="BI7" s="294">
        <v>5170.8194078900005</v>
      </c>
      <c r="BJ7" s="294">
        <v>5559.7521039599997</v>
      </c>
      <c r="BK7" s="294">
        <v>5615.7364121599994</v>
      </c>
      <c r="BL7" s="294">
        <v>5349.5176792500006</v>
      </c>
      <c r="BM7" s="294">
        <f>BG7+BH7</f>
        <v>11196.698291090001</v>
      </c>
      <c r="BN7" s="343">
        <f>BK7+BL7</f>
        <v>10965.254091409999</v>
      </c>
      <c r="BO7" s="294">
        <f t="shared" ref="BO7:BO35" si="0">AA7+AB7+AC7+AD7</f>
        <v>10127.793055560001</v>
      </c>
      <c r="BP7" s="294">
        <f t="shared" ref="BP7:BP35" si="1">AE7+AF7+AG7+AH7</f>
        <v>10414.10715872</v>
      </c>
      <c r="BQ7" s="294">
        <f t="shared" ref="BQ7:BQ35" si="2">AI7+AJ7+AK7+AL7</f>
        <v>13676.34456404</v>
      </c>
      <c r="BR7" s="294">
        <f t="shared" ref="BR7:BR35" si="3">AM7+AN7+AO7+AP7</f>
        <v>15777.658942879998</v>
      </c>
      <c r="BS7" s="293">
        <f t="shared" ref="BS7:BS35" si="4">AQ7+AR7+AS7+AT7</f>
        <v>16535.211318970003</v>
      </c>
      <c r="BT7" s="293">
        <f t="shared" ref="BT7:BT35" si="5">AU7+AV7+AW7+AX7</f>
        <v>14615.828884529999</v>
      </c>
      <c r="BU7" s="293">
        <f t="shared" ref="BU7:BU21" si="6">AY7+AZ7+BA7+BB7</f>
        <v>22872.403653590001</v>
      </c>
      <c r="BV7" s="293">
        <f t="shared" ref="BV7:BV35" si="7">BC7+BD7+BE7+BF7</f>
        <v>24818.52959803</v>
      </c>
      <c r="BW7" s="293">
        <f>BG7+BH7+BI7+BJ7</f>
        <v>21927.269802940002</v>
      </c>
      <c r="BX7" s="546">
        <f t="shared" ref="BX7:DK7" si="8">W7/S7*100</f>
        <v>111.21885182555336</v>
      </c>
      <c r="BY7" s="547">
        <f t="shared" si="8"/>
        <v>115.1511295922086</v>
      </c>
      <c r="BZ7" s="547">
        <f t="shared" si="8"/>
        <v>106.58551160097358</v>
      </c>
      <c r="CA7" s="547">
        <f t="shared" si="8"/>
        <v>75.556019742004196</v>
      </c>
      <c r="CB7" s="547">
        <f t="shared" si="8"/>
        <v>63.496747456646609</v>
      </c>
      <c r="CC7" s="547">
        <f t="shared" si="8"/>
        <v>59.113369741123613</v>
      </c>
      <c r="CD7" s="547">
        <f t="shared" si="8"/>
        <v>81.490268969042063</v>
      </c>
      <c r="CE7" s="547">
        <f t="shared" si="8"/>
        <v>100.52101462214755</v>
      </c>
      <c r="CF7" s="547">
        <f t="shared" si="8"/>
        <v>97.325010961412033</v>
      </c>
      <c r="CG7" s="547">
        <f t="shared" si="8"/>
        <v>118.78605668894697</v>
      </c>
      <c r="CH7" s="547">
        <f t="shared" si="8"/>
        <v>97.431132030232931</v>
      </c>
      <c r="CI7" s="547">
        <f t="shared" si="8"/>
        <v>100.54765906620757</v>
      </c>
      <c r="CJ7" s="547">
        <f t="shared" si="8"/>
        <v>125.5708034980415</v>
      </c>
      <c r="CK7" s="547">
        <f t="shared" si="8"/>
        <v>128.26386767850025</v>
      </c>
      <c r="CL7" s="547">
        <f t="shared" si="8"/>
        <v>138.58469571039231</v>
      </c>
      <c r="CM7" s="547">
        <f t="shared" si="8"/>
        <v>132.72633934466796</v>
      </c>
      <c r="CN7" s="547">
        <f t="shared" si="8"/>
        <v>126.90524173663175</v>
      </c>
      <c r="CO7" s="547">
        <f t="shared" si="8"/>
        <v>109.93267463790286</v>
      </c>
      <c r="CP7" s="547">
        <f t="shared" si="8"/>
        <v>110.9342822793209</v>
      </c>
      <c r="CQ7" s="547">
        <f t="shared" si="8"/>
        <v>114.63020114107702</v>
      </c>
      <c r="CR7" s="547">
        <f t="shared" si="8"/>
        <v>106.21794475933328</v>
      </c>
      <c r="CS7" s="547">
        <f t="shared" si="8"/>
        <v>110.03775116151793</v>
      </c>
      <c r="CT7" s="547">
        <f t="shared" si="8"/>
        <v>112.85492328007163</v>
      </c>
      <c r="CU7" s="547">
        <f t="shared" si="8"/>
        <v>92.526751275242376</v>
      </c>
      <c r="CV7" s="547">
        <f t="shared" si="8"/>
        <v>90.028270316127617</v>
      </c>
      <c r="CW7" s="547">
        <f t="shared" si="8"/>
        <v>76.268832590433618</v>
      </c>
      <c r="CX7" s="547">
        <f t="shared" si="8"/>
        <v>81.079438526595155</v>
      </c>
      <c r="CY7" s="547">
        <f t="shared" si="8"/>
        <v>105.88412202832858</v>
      </c>
      <c r="CZ7" s="547">
        <f t="shared" si="8"/>
        <v>118.22891477627419</v>
      </c>
      <c r="DA7" s="547">
        <f t="shared" si="8"/>
        <v>179.54213049841127</v>
      </c>
      <c r="DB7" s="547">
        <f t="shared" si="8"/>
        <v>191.02525830012047</v>
      </c>
      <c r="DC7" s="547">
        <f t="shared" si="8"/>
        <v>146.13424684865376</v>
      </c>
      <c r="DD7" s="546">
        <f t="shared" si="8"/>
        <v>125.46491440129029</v>
      </c>
      <c r="DE7" s="548">
        <f t="shared" si="8"/>
        <v>110.64119653457387</v>
      </c>
      <c r="DF7" s="548">
        <f t="shared" si="8"/>
        <v>99.110846526136754</v>
      </c>
      <c r="DG7" s="547">
        <f t="shared" si="8"/>
        <v>104.64928643929056</v>
      </c>
      <c r="DH7" s="547">
        <f t="shared" si="8"/>
        <v>107.58391904039124</v>
      </c>
      <c r="DI7" s="547">
        <f t="shared" si="8"/>
        <v>86.809432219277227</v>
      </c>
      <c r="DJ7" s="547">
        <f t="shared" si="8"/>
        <v>78.853616948328593</v>
      </c>
      <c r="DK7" s="547">
        <f t="shared" si="8"/>
        <v>83.019564639437988</v>
      </c>
      <c r="DL7" s="547">
        <f>BK7/BG7*100</f>
        <v>93.648174933006985</v>
      </c>
      <c r="DM7" s="547">
        <f>BL7/BH7*100</f>
        <v>102.87402823726019</v>
      </c>
      <c r="DN7" s="651">
        <f>BN7/BM7*100</f>
        <v>97.932924567020095</v>
      </c>
    </row>
    <row r="8" spans="1:353" ht="34.950000000000003" customHeight="1">
      <c r="A8" s="191"/>
      <c r="B8" s="572" t="str">
        <f>IF('1'!A1=1,D8,F8)</f>
        <v>Agricultural products</v>
      </c>
      <c r="C8" s="455"/>
      <c r="D8" s="439" t="s">
        <v>1</v>
      </c>
      <c r="E8" s="438"/>
      <c r="F8" s="438" t="s">
        <v>114</v>
      </c>
      <c r="G8" s="297">
        <v>263.87837918999998</v>
      </c>
      <c r="H8" s="298">
        <v>337.33286063999998</v>
      </c>
      <c r="I8" s="298">
        <v>524.16759331000003</v>
      </c>
      <c r="J8" s="298">
        <v>725.01345908999997</v>
      </c>
      <c r="K8" s="298">
        <v>645.50499434999995</v>
      </c>
      <c r="L8" s="298">
        <v>763.02864410999996</v>
      </c>
      <c r="M8" s="298">
        <v>755.02964638000003</v>
      </c>
      <c r="N8" s="298">
        <v>968.10232054999994</v>
      </c>
      <c r="O8" s="298">
        <v>804.31765356000005</v>
      </c>
      <c r="P8" s="299">
        <v>999.57999829000005</v>
      </c>
      <c r="Q8" s="299">
        <v>1126.57158949</v>
      </c>
      <c r="R8" s="299">
        <v>1872.8834592400001</v>
      </c>
      <c r="S8" s="299">
        <v>1369.2469531199999</v>
      </c>
      <c r="T8" s="298">
        <v>825.94697142999996</v>
      </c>
      <c r="U8" s="298">
        <v>674.97827484000004</v>
      </c>
      <c r="V8" s="299">
        <v>1426.81686902</v>
      </c>
      <c r="W8" s="299">
        <v>1413.7652334500001</v>
      </c>
      <c r="X8" s="299">
        <v>962.94182339999998</v>
      </c>
      <c r="Y8" s="299">
        <v>1031.8163530300001</v>
      </c>
      <c r="Z8" s="299">
        <v>1119.0577170500001</v>
      </c>
      <c r="AA8" s="299">
        <v>938.98449731999995</v>
      </c>
      <c r="AB8" s="299">
        <v>600.75990243000001</v>
      </c>
      <c r="AC8" s="299">
        <v>918.9268409</v>
      </c>
      <c r="AD8" s="299">
        <v>1444.2008853299999</v>
      </c>
      <c r="AE8" s="299">
        <v>1101.1770845000001</v>
      </c>
      <c r="AF8" s="299">
        <v>884.96257389000004</v>
      </c>
      <c r="AG8" s="299">
        <v>833.10805489999996</v>
      </c>
      <c r="AH8" s="299">
        <v>1185.07568064</v>
      </c>
      <c r="AI8" s="299">
        <v>1230.4494691800001</v>
      </c>
      <c r="AJ8" s="299">
        <v>1351.1306849499999</v>
      </c>
      <c r="AK8" s="299">
        <v>1327.0620234800001</v>
      </c>
      <c r="AL8" s="299">
        <v>1536.14735178</v>
      </c>
      <c r="AM8" s="299">
        <v>1412.75481016</v>
      </c>
      <c r="AN8" s="299">
        <v>1028.90946652</v>
      </c>
      <c r="AO8" s="299">
        <v>1393.45190991</v>
      </c>
      <c r="AP8" s="299">
        <v>2058.2254781400002</v>
      </c>
      <c r="AQ8" s="592">
        <v>1768.2074371799999</v>
      </c>
      <c r="AR8" s="299">
        <v>1364.4011506100001</v>
      </c>
      <c r="AS8" s="299">
        <v>1867.34709671</v>
      </c>
      <c r="AT8" s="299">
        <v>2014.12533487</v>
      </c>
      <c r="AU8" s="299">
        <v>1561.0079194100001</v>
      </c>
      <c r="AV8" s="299">
        <v>1203.8633961400001</v>
      </c>
      <c r="AW8" s="299">
        <v>1419.0677302199999</v>
      </c>
      <c r="AX8" s="299">
        <v>1937.1067219700001</v>
      </c>
      <c r="AY8" s="299">
        <v>1446.4925436000001</v>
      </c>
      <c r="AZ8" s="299">
        <v>1477.22992393</v>
      </c>
      <c r="BA8" s="299">
        <v>1960.96042367</v>
      </c>
      <c r="BB8" s="299">
        <v>2770.1889010199998</v>
      </c>
      <c r="BC8" s="299">
        <v>2183.2515621500002</v>
      </c>
      <c r="BD8" s="299">
        <v>2542.11634607</v>
      </c>
      <c r="BE8" s="299">
        <v>3735.04385976</v>
      </c>
      <c r="BF8" s="299">
        <v>4437.1544594200004</v>
      </c>
      <c r="BG8" s="299">
        <v>3663.7758824100001</v>
      </c>
      <c r="BH8" s="299">
        <v>2399.2311229900001</v>
      </c>
      <c r="BI8" s="299">
        <v>2926.6933575000003</v>
      </c>
      <c r="BJ8" s="299">
        <v>3507.8642268600001</v>
      </c>
      <c r="BK8" s="299">
        <v>3317.2237068599998</v>
      </c>
      <c r="BL8" s="299">
        <v>2920.86798318</v>
      </c>
      <c r="BM8" s="299">
        <f t="shared" ref="BM8:BM35" si="9">BG8+BH8</f>
        <v>6063.0070054000007</v>
      </c>
      <c r="BN8" s="637">
        <f t="shared" ref="BN8:BN35" si="10">BK8+BL8</f>
        <v>6238.0916900399998</v>
      </c>
      <c r="BO8" s="299">
        <f t="shared" si="0"/>
        <v>3902.87212598</v>
      </c>
      <c r="BP8" s="299">
        <f t="shared" si="1"/>
        <v>4004.3233939299998</v>
      </c>
      <c r="BQ8" s="299">
        <f t="shared" si="2"/>
        <v>5444.7895293900001</v>
      </c>
      <c r="BR8" s="299">
        <f t="shared" si="3"/>
        <v>5893.34166473</v>
      </c>
      <c r="BS8" s="291">
        <f t="shared" si="4"/>
        <v>7014.0810193699999</v>
      </c>
      <c r="BT8" s="291">
        <f t="shared" si="5"/>
        <v>6121.04576774</v>
      </c>
      <c r="BU8" s="291">
        <f t="shared" si="6"/>
        <v>7654.8717922199994</v>
      </c>
      <c r="BV8" s="291">
        <f t="shared" si="7"/>
        <v>12897.566227400001</v>
      </c>
      <c r="BW8" s="291">
        <f>BG8+BH8+BI8+BJ8</f>
        <v>12497.564589760001</v>
      </c>
      <c r="BX8" s="283">
        <f t="shared" ref="BX8:DK8" si="11">W8/S8*100</f>
        <v>103.25129665094815</v>
      </c>
      <c r="BY8" s="192">
        <f t="shared" si="11"/>
        <v>116.58639800238197</v>
      </c>
      <c r="BZ8" s="192">
        <f t="shared" si="11"/>
        <v>152.86660200649962</v>
      </c>
      <c r="CA8" s="192">
        <f t="shared" si="11"/>
        <v>78.430367719062474</v>
      </c>
      <c r="CB8" s="192">
        <f t="shared" si="11"/>
        <v>66.41728591872382</v>
      </c>
      <c r="CC8" s="192">
        <f t="shared" si="11"/>
        <v>62.387974832042183</v>
      </c>
      <c r="CD8" s="192">
        <f t="shared" si="11"/>
        <v>89.059146833785661</v>
      </c>
      <c r="CE8" s="192">
        <f t="shared" si="11"/>
        <v>129.0550847669524</v>
      </c>
      <c r="CF8" s="192">
        <f t="shared" si="11"/>
        <v>117.27319115948364</v>
      </c>
      <c r="CG8" s="192">
        <f t="shared" si="11"/>
        <v>147.30719715321132</v>
      </c>
      <c r="CH8" s="192">
        <f t="shared" si="11"/>
        <v>90.660977329169228</v>
      </c>
      <c r="CI8" s="192">
        <f t="shared" si="11"/>
        <v>82.057537332779731</v>
      </c>
      <c r="CJ8" s="192">
        <f t="shared" si="11"/>
        <v>111.73947283317263</v>
      </c>
      <c r="CK8" s="192">
        <f t="shared" si="11"/>
        <v>152.67659049250867</v>
      </c>
      <c r="CL8" s="192">
        <f t="shared" si="11"/>
        <v>159.29050447595188</v>
      </c>
      <c r="CM8" s="192">
        <f t="shared" si="11"/>
        <v>129.62440938374533</v>
      </c>
      <c r="CN8" s="192">
        <f t="shared" si="11"/>
        <v>114.8161582857598</v>
      </c>
      <c r="CO8" s="192">
        <f t="shared" si="11"/>
        <v>76.151735578270575</v>
      </c>
      <c r="CP8" s="192">
        <f t="shared" si="11"/>
        <v>105.00277193193304</v>
      </c>
      <c r="CQ8" s="192">
        <f t="shared" si="11"/>
        <v>133.98620098228506</v>
      </c>
      <c r="CR8" s="192">
        <f t="shared" si="11"/>
        <v>125.16024893093399</v>
      </c>
      <c r="CS8" s="192">
        <f t="shared" si="11"/>
        <v>132.60653099292665</v>
      </c>
      <c r="CT8" s="192">
        <f t="shared" si="11"/>
        <v>134.00872203983042</v>
      </c>
      <c r="CU8" s="192">
        <f t="shared" si="11"/>
        <v>97.857370645812182</v>
      </c>
      <c r="CV8" s="192">
        <f t="shared" si="11"/>
        <v>88.281945126277208</v>
      </c>
      <c r="CW8" s="192">
        <f t="shared" si="11"/>
        <v>88.233830321952865</v>
      </c>
      <c r="CX8" s="192">
        <f t="shared" si="11"/>
        <v>75.993784589924147</v>
      </c>
      <c r="CY8" s="192">
        <f t="shared" si="11"/>
        <v>96.176076455293142</v>
      </c>
      <c r="CZ8" s="303">
        <f t="shared" si="11"/>
        <v>92.664010580210103</v>
      </c>
      <c r="DA8" s="303">
        <f t="shared" si="11"/>
        <v>122.70743746063772</v>
      </c>
      <c r="DB8" s="303">
        <f t="shared" si="11"/>
        <v>138.18652781047948</v>
      </c>
      <c r="DC8" s="303">
        <f t="shared" si="11"/>
        <v>143.00651944477127</v>
      </c>
      <c r="DD8" s="283">
        <f t="shared" si="11"/>
        <v>150.93417327381238</v>
      </c>
      <c r="DE8" s="403">
        <f t="shared" si="11"/>
        <v>172.08670802626258</v>
      </c>
      <c r="DF8" s="403">
        <f t="shared" si="11"/>
        <v>190.47012956894594</v>
      </c>
      <c r="DG8" s="303">
        <f t="shared" si="11"/>
        <v>160.17515837227614</v>
      </c>
      <c r="DH8" s="303">
        <f t="shared" si="11"/>
        <v>167.812813966432</v>
      </c>
      <c r="DI8" s="303">
        <f t="shared" si="11"/>
        <v>94.379280739809801</v>
      </c>
      <c r="DJ8" s="303">
        <f t="shared" si="11"/>
        <v>78.357670415363174</v>
      </c>
      <c r="DK8" s="303">
        <f t="shared" si="11"/>
        <v>79.056617454748874</v>
      </c>
      <c r="DL8" s="303">
        <f t="shared" ref="DL8:DL35" si="12">BK8/BG8*100</f>
        <v>90.541119689830992</v>
      </c>
      <c r="DM8" s="303">
        <f t="shared" ref="DM8:DM35" si="13">BL8/BH8*100</f>
        <v>121.74183450654471</v>
      </c>
      <c r="DN8" s="652">
        <f t="shared" ref="DN8:DN35" si="14">BN8/BM8*100</f>
        <v>102.88775329607999</v>
      </c>
    </row>
    <row r="9" spans="1:353" ht="30" customHeight="1">
      <c r="A9" s="357">
        <v>10</v>
      </c>
      <c r="B9" s="574" t="str">
        <f>IF('1'!A1=1,D9,F9)</f>
        <v>cereals</v>
      </c>
      <c r="C9" s="565">
        <v>10</v>
      </c>
      <c r="D9" s="441" t="s">
        <v>38</v>
      </c>
      <c r="E9" s="440">
        <v>10</v>
      </c>
      <c r="F9" s="442" t="s">
        <v>115</v>
      </c>
      <c r="G9" s="295">
        <v>41.762206599999999</v>
      </c>
      <c r="H9" s="296">
        <v>13.032289990000001</v>
      </c>
      <c r="I9" s="296">
        <v>9.6420816499999997</v>
      </c>
      <c r="J9" s="296">
        <v>90.088039039999998</v>
      </c>
      <c r="K9" s="296">
        <v>137.57192699000001</v>
      </c>
      <c r="L9" s="296">
        <v>341.90610262000001</v>
      </c>
      <c r="M9" s="296">
        <v>228.87468518</v>
      </c>
      <c r="N9" s="296">
        <v>312.91775036000001</v>
      </c>
      <c r="O9" s="296">
        <v>329.78481405000002</v>
      </c>
      <c r="P9" s="296">
        <v>370.73854538000001</v>
      </c>
      <c r="Q9" s="296">
        <v>316.90583364999998</v>
      </c>
      <c r="R9" s="296">
        <v>933.31705693000004</v>
      </c>
      <c r="S9" s="296">
        <v>600.58899346999999</v>
      </c>
      <c r="T9" s="296">
        <v>427.60624145000003</v>
      </c>
      <c r="U9" s="296">
        <v>39.188753460000001</v>
      </c>
      <c r="V9" s="296">
        <v>588.58459912000001</v>
      </c>
      <c r="W9" s="296">
        <v>825.55932169000005</v>
      </c>
      <c r="X9" s="296">
        <v>389.59142285000001</v>
      </c>
      <c r="Y9" s="296">
        <v>174.00228680000001</v>
      </c>
      <c r="Z9" s="296">
        <v>308.24589673999998</v>
      </c>
      <c r="AA9" s="296">
        <v>439.91594292000002</v>
      </c>
      <c r="AB9" s="296">
        <v>265.10476284999999</v>
      </c>
      <c r="AC9" s="296">
        <v>216.65678663</v>
      </c>
      <c r="AD9" s="296">
        <v>664.54000708000001</v>
      </c>
      <c r="AE9" s="296">
        <v>515.47702197000001</v>
      </c>
      <c r="AF9" s="296">
        <v>234.73556246999999</v>
      </c>
      <c r="AG9" s="296">
        <v>142.83209511000001</v>
      </c>
      <c r="AH9" s="296">
        <v>359.77834380000002</v>
      </c>
      <c r="AI9" s="296">
        <v>547.49847752000005</v>
      </c>
      <c r="AJ9" s="296">
        <v>513.21939426999995</v>
      </c>
      <c r="AK9" s="296">
        <v>223.83043776</v>
      </c>
      <c r="AL9" s="296">
        <v>372.38166200000001</v>
      </c>
      <c r="AM9" s="296">
        <v>592.95844174000001</v>
      </c>
      <c r="AN9" s="296">
        <v>358.10307534999998</v>
      </c>
      <c r="AO9" s="296">
        <v>299.81930987999999</v>
      </c>
      <c r="AP9" s="296">
        <v>889.32126077999999</v>
      </c>
      <c r="AQ9" s="295">
        <v>906.92354435000004</v>
      </c>
      <c r="AR9" s="296">
        <v>580.57580853000002</v>
      </c>
      <c r="AS9" s="296">
        <v>308.24590610000001</v>
      </c>
      <c r="AT9" s="296">
        <v>697.35556177000001</v>
      </c>
      <c r="AU9" s="296">
        <v>616.09819306999998</v>
      </c>
      <c r="AV9" s="296">
        <v>401.21084205</v>
      </c>
      <c r="AW9" s="296">
        <v>110.44491386999999</v>
      </c>
      <c r="AX9" s="296">
        <v>535.70647615999997</v>
      </c>
      <c r="AY9" s="296">
        <v>497.90082669999998</v>
      </c>
      <c r="AZ9" s="296">
        <v>497.22294448000002</v>
      </c>
      <c r="BA9" s="296">
        <v>191.05442513</v>
      </c>
      <c r="BB9" s="296">
        <v>748.66942899000003</v>
      </c>
      <c r="BC9" s="296">
        <v>859.81363310999996</v>
      </c>
      <c r="BD9" s="296">
        <v>794.7312073999999</v>
      </c>
      <c r="BE9" s="296">
        <v>1258.5236319199998</v>
      </c>
      <c r="BF9" s="296">
        <v>1759.1182921</v>
      </c>
      <c r="BG9" s="296">
        <v>1747.14272286</v>
      </c>
      <c r="BH9" s="296">
        <v>962.02941920000012</v>
      </c>
      <c r="BI9" s="296">
        <v>763.47095705000004</v>
      </c>
      <c r="BJ9" s="296">
        <v>1102.7243759399998</v>
      </c>
      <c r="BK9" s="296">
        <v>1078.8928631399999</v>
      </c>
      <c r="BL9" s="296">
        <v>1066.96645842</v>
      </c>
      <c r="BM9" s="302">
        <f t="shared" si="9"/>
        <v>2709.1721420600002</v>
      </c>
      <c r="BN9" s="638">
        <f t="shared" si="10"/>
        <v>2145.8593215599999</v>
      </c>
      <c r="BO9" s="302">
        <f t="shared" si="0"/>
        <v>1586.2174994799998</v>
      </c>
      <c r="BP9" s="302">
        <f t="shared" si="1"/>
        <v>1252.8230233499999</v>
      </c>
      <c r="BQ9" s="302">
        <f t="shared" si="2"/>
        <v>1656.9299715500001</v>
      </c>
      <c r="BR9" s="302">
        <f t="shared" si="3"/>
        <v>2140.2020877499999</v>
      </c>
      <c r="BS9" s="290">
        <f t="shared" si="4"/>
        <v>2493.1008207499999</v>
      </c>
      <c r="BT9" s="290">
        <f t="shared" si="5"/>
        <v>1663.46042515</v>
      </c>
      <c r="BU9" s="290">
        <f t="shared" si="6"/>
        <v>1934.8476252999999</v>
      </c>
      <c r="BV9" s="290">
        <f t="shared" si="7"/>
        <v>4672.1867645299999</v>
      </c>
      <c r="BW9" s="290">
        <f t="shared" ref="BW9:BW35" si="15">BG9+BH9+BI9+BJ9</f>
        <v>4575.3674750499995</v>
      </c>
      <c r="BX9" s="283">
        <f t="shared" ref="BX9:DE9" si="16">W9/S9*100</f>
        <v>137.45828356264033</v>
      </c>
      <c r="BY9" s="192">
        <f t="shared" si="16"/>
        <v>91.109854133304296</v>
      </c>
      <c r="BZ9" s="192">
        <f t="shared" si="16"/>
        <v>444.01077206399106</v>
      </c>
      <c r="CA9" s="192">
        <f t="shared" si="16"/>
        <v>52.370703752844051</v>
      </c>
      <c r="CB9" s="192">
        <f t="shared" si="16"/>
        <v>53.287017826829143</v>
      </c>
      <c r="CC9" s="192">
        <f t="shared" si="16"/>
        <v>68.046868411697631</v>
      </c>
      <c r="CD9" s="192">
        <f t="shared" si="16"/>
        <v>124.51375818929753</v>
      </c>
      <c r="CE9" s="192">
        <f t="shared" si="16"/>
        <v>215.5876247204445</v>
      </c>
      <c r="CF9" s="192">
        <f t="shared" si="16"/>
        <v>117.17625384259851</v>
      </c>
      <c r="CG9" s="192">
        <f t="shared" si="16"/>
        <v>88.544453123543718</v>
      </c>
      <c r="CH9" s="192">
        <f t="shared" si="16"/>
        <v>65.925511649872476</v>
      </c>
      <c r="CI9" s="192">
        <f t="shared" si="16"/>
        <v>54.139455859229926</v>
      </c>
      <c r="CJ9" s="192">
        <f t="shared" si="16"/>
        <v>106.21200445126023</v>
      </c>
      <c r="CK9" s="192">
        <f t="shared" si="16"/>
        <v>218.63725669415396</v>
      </c>
      <c r="CL9" s="192">
        <f t="shared" si="16"/>
        <v>156.70878284577446</v>
      </c>
      <c r="CM9" s="192">
        <f t="shared" si="16"/>
        <v>103.50307860859078</v>
      </c>
      <c r="CN9" s="192">
        <f t="shared" si="16"/>
        <v>108.30321290132525</v>
      </c>
      <c r="CO9" s="192">
        <f t="shared" si="16"/>
        <v>69.775826741575813</v>
      </c>
      <c r="CP9" s="192">
        <f t="shared" si="16"/>
        <v>133.949302373915</v>
      </c>
      <c r="CQ9" s="192">
        <f t="shared" si="16"/>
        <v>238.81983232031442</v>
      </c>
      <c r="CR9" s="192">
        <f t="shared" si="16"/>
        <v>152.94892196638415</v>
      </c>
      <c r="CS9" s="192">
        <f t="shared" si="16"/>
        <v>162.1253344341043</v>
      </c>
      <c r="CT9" s="192">
        <f t="shared" si="16"/>
        <v>102.81055820699898</v>
      </c>
      <c r="CU9" s="192">
        <f t="shared" si="16"/>
        <v>78.414358514083887</v>
      </c>
      <c r="CV9" s="192">
        <f t="shared" si="16"/>
        <v>67.932759812908245</v>
      </c>
      <c r="CW9" s="192">
        <f t="shared" si="16"/>
        <v>69.105676839318093</v>
      </c>
      <c r="CX9" s="192">
        <f t="shared" si="16"/>
        <v>35.83013162035958</v>
      </c>
      <c r="CY9" s="192">
        <f t="shared" si="16"/>
        <v>76.819703681761879</v>
      </c>
      <c r="CZ9" s="303">
        <f t="shared" si="16"/>
        <v>80.815173993446436</v>
      </c>
      <c r="DA9" s="303">
        <f t="shared" si="16"/>
        <v>123.93058521036546</v>
      </c>
      <c r="DB9" s="303">
        <f t="shared" si="16"/>
        <v>172.98616879260013</v>
      </c>
      <c r="DC9" s="303">
        <f t="shared" si="16"/>
        <v>139.75366405060862</v>
      </c>
      <c r="DD9" s="283">
        <f t="shared" si="16"/>
        <v>172.6877295642779</v>
      </c>
      <c r="DE9" s="403">
        <f t="shared" si="16"/>
        <v>159.83397713698361</v>
      </c>
      <c r="DF9" s="406" t="str">
        <f>IF('1'!$A$1=1,JS9,JT9)</f>
        <v>6.6 times more</v>
      </c>
      <c r="DG9" s="303">
        <f>BF9/BB9*100</f>
        <v>234.96595746845924</v>
      </c>
      <c r="DH9" s="303">
        <f>BG9/BC9*100</f>
        <v>203.20016519631992</v>
      </c>
      <c r="DI9" s="303">
        <f>BH9/BD9*100</f>
        <v>121.05091762374904</v>
      </c>
      <c r="DJ9" s="303">
        <f>BI9/BE9*100</f>
        <v>60.664014380504803</v>
      </c>
      <c r="DK9" s="303">
        <f>BJ9/BF9*100</f>
        <v>62.686198017052611</v>
      </c>
      <c r="DL9" s="303">
        <f t="shared" si="12"/>
        <v>61.751844827759527</v>
      </c>
      <c r="DM9" s="303">
        <f t="shared" si="13"/>
        <v>110.90788255802644</v>
      </c>
      <c r="DN9" s="652">
        <f t="shared" si="14"/>
        <v>79.207197218864493</v>
      </c>
      <c r="JQ9" s="399"/>
      <c r="JS9" s="114" t="s">
        <v>259</v>
      </c>
      <c r="JT9" s="114" t="s">
        <v>258</v>
      </c>
      <c r="JU9" s="114"/>
    </row>
    <row r="10" spans="1:353" ht="30" customHeight="1">
      <c r="A10" s="315">
        <v>1001</v>
      </c>
      <c r="B10" s="575" t="str">
        <f>IF('1'!$A$1=1,D10,F10)</f>
        <v xml:space="preserve">wheat </v>
      </c>
      <c r="C10" s="566">
        <v>1001</v>
      </c>
      <c r="D10" s="444" t="s">
        <v>194</v>
      </c>
      <c r="E10" s="443">
        <v>1001</v>
      </c>
      <c r="F10" s="442" t="s">
        <v>214</v>
      </c>
      <c r="G10" s="295">
        <v>5.3343596499999997</v>
      </c>
      <c r="H10" s="296">
        <v>0.52722466000000001</v>
      </c>
      <c r="I10" s="296">
        <v>7.2478161500000002</v>
      </c>
      <c r="J10" s="296">
        <v>0.56912129</v>
      </c>
      <c r="K10" s="296">
        <v>3.6290209600000001</v>
      </c>
      <c r="L10" s="296">
        <v>118.56434218</v>
      </c>
      <c r="M10" s="296">
        <v>211.16502120999999</v>
      </c>
      <c r="N10" s="296">
        <v>23.6556797</v>
      </c>
      <c r="O10" s="296">
        <v>104.73243429</v>
      </c>
      <c r="P10" s="296">
        <v>24.739336139999999</v>
      </c>
      <c r="Q10" s="296">
        <v>171.91221464</v>
      </c>
      <c r="R10" s="296">
        <v>88.285868969999996</v>
      </c>
      <c r="S10" s="296">
        <v>1.07367824</v>
      </c>
      <c r="T10" s="296">
        <v>10.452525959999999</v>
      </c>
      <c r="U10" s="296">
        <v>5</v>
      </c>
      <c r="V10" s="296">
        <v>6</v>
      </c>
      <c r="W10" s="296">
        <v>2</v>
      </c>
      <c r="X10" s="296">
        <v>6.26182924</v>
      </c>
      <c r="Y10" s="296">
        <v>136</v>
      </c>
      <c r="Z10" s="296">
        <v>54</v>
      </c>
      <c r="AA10" s="296">
        <v>66</v>
      </c>
      <c r="AB10" s="296">
        <v>17.899704400000001</v>
      </c>
      <c r="AC10" s="296">
        <v>111.45283990999999</v>
      </c>
      <c r="AD10" s="296">
        <v>91.247560879999995</v>
      </c>
      <c r="AE10" s="296">
        <v>65.918894910000006</v>
      </c>
      <c r="AF10" s="296">
        <v>43.485116009999999</v>
      </c>
      <c r="AG10" s="296">
        <v>43.646931649999999</v>
      </c>
      <c r="AH10" s="296">
        <v>35.394868789999997</v>
      </c>
      <c r="AI10" s="296">
        <v>60.100499300000003</v>
      </c>
      <c r="AJ10" s="296">
        <v>22.217414139999999</v>
      </c>
      <c r="AK10" s="296">
        <v>65.526614710000004</v>
      </c>
      <c r="AL10" s="296">
        <v>63.234463519999998</v>
      </c>
      <c r="AM10" s="296">
        <v>130.97688947</v>
      </c>
      <c r="AN10" s="296">
        <v>6.2535490600000001</v>
      </c>
      <c r="AO10" s="296">
        <v>81.200802280000005</v>
      </c>
      <c r="AP10" s="296">
        <v>28.773738349999999</v>
      </c>
      <c r="AQ10" s="295">
        <v>43.672243739999999</v>
      </c>
      <c r="AR10" s="296">
        <v>2.9103122400000001</v>
      </c>
      <c r="AS10" s="296">
        <v>54.846418360000001</v>
      </c>
      <c r="AT10" s="296">
        <v>8</v>
      </c>
      <c r="AU10" s="296">
        <v>12</v>
      </c>
      <c r="AV10" s="296">
        <v>17.521626860000001</v>
      </c>
      <c r="AW10" s="296">
        <v>78.273749390000006</v>
      </c>
      <c r="AX10" s="296">
        <v>31.173081679999999</v>
      </c>
      <c r="AY10" s="296">
        <v>6</v>
      </c>
      <c r="AZ10" s="296">
        <v>17.545582360000001</v>
      </c>
      <c r="BA10" s="296">
        <v>23.673110449999999</v>
      </c>
      <c r="BB10" s="296">
        <v>48.289554029999998</v>
      </c>
      <c r="BC10" s="296">
        <v>10.66461046</v>
      </c>
      <c r="BD10" s="296">
        <v>36.014290619999997</v>
      </c>
      <c r="BE10" s="296">
        <v>342.79289950999998</v>
      </c>
      <c r="BF10" s="296">
        <v>533.14098603000002</v>
      </c>
      <c r="BG10" s="296">
        <v>443.79732698999999</v>
      </c>
      <c r="BH10" s="296">
        <v>277.32471578000002</v>
      </c>
      <c r="BI10" s="296">
        <v>387.30435009000007</v>
      </c>
      <c r="BJ10" s="296">
        <v>350.71054042000003</v>
      </c>
      <c r="BK10" s="296">
        <v>366.10126984999999</v>
      </c>
      <c r="BL10" s="296">
        <v>290.63047698999998</v>
      </c>
      <c r="BM10" s="302">
        <f t="shared" si="9"/>
        <v>721.12204277000001</v>
      </c>
      <c r="BN10" s="638">
        <f t="shared" si="10"/>
        <v>656.73174683999991</v>
      </c>
      <c r="BO10" s="302">
        <f t="shared" si="0"/>
        <v>286.60010518999997</v>
      </c>
      <c r="BP10" s="302">
        <f t="shared" si="1"/>
        <v>188.44581136000002</v>
      </c>
      <c r="BQ10" s="302">
        <f t="shared" si="2"/>
        <v>211.07899166999999</v>
      </c>
      <c r="BR10" s="302">
        <f t="shared" si="3"/>
        <v>247.20497916000002</v>
      </c>
      <c r="BS10" s="290">
        <f t="shared" si="4"/>
        <v>109.42897434</v>
      </c>
      <c r="BT10" s="290">
        <f t="shared" si="5"/>
        <v>138.96845793</v>
      </c>
      <c r="BU10" s="290">
        <f t="shared" si="6"/>
        <v>95.508246839999998</v>
      </c>
      <c r="BV10" s="290">
        <f t="shared" si="7"/>
        <v>922.61278661999995</v>
      </c>
      <c r="BW10" s="290">
        <f t="shared" si="15"/>
        <v>1459.13693328</v>
      </c>
      <c r="BX10" s="283">
        <f t="shared" ref="BX10:BX33" si="17">W10/S10*100</f>
        <v>186.2755456420538</v>
      </c>
      <c r="BY10" s="303">
        <f t="shared" ref="BY10:BY33" si="18">X10/T10*100</f>
        <v>59.907330189496136</v>
      </c>
      <c r="BZ10" s="303" t="s">
        <v>204</v>
      </c>
      <c r="CA10" s="303" t="s">
        <v>71</v>
      </c>
      <c r="CB10" s="303" t="s">
        <v>205</v>
      </c>
      <c r="CC10" s="303">
        <f t="shared" ref="CC10:DE10" si="19">AB10/X10*100</f>
        <v>285.85424025392297</v>
      </c>
      <c r="CD10" s="303">
        <f t="shared" si="19"/>
        <v>81.950617580882351</v>
      </c>
      <c r="CE10" s="303">
        <f t="shared" si="19"/>
        <v>168.97696459259259</v>
      </c>
      <c r="CF10" s="303">
        <f t="shared" si="19"/>
        <v>99.877113500000007</v>
      </c>
      <c r="CG10" s="303">
        <f t="shared" si="19"/>
        <v>242.93762085814109</v>
      </c>
      <c r="CH10" s="303">
        <f t="shared" si="19"/>
        <v>39.161794069353114</v>
      </c>
      <c r="CI10" s="303">
        <f t="shared" si="19"/>
        <v>38.789934162237962</v>
      </c>
      <c r="CJ10" s="303">
        <f t="shared" si="19"/>
        <v>91.173402378871884</v>
      </c>
      <c r="CK10" s="303">
        <f t="shared" si="19"/>
        <v>51.091996937275731</v>
      </c>
      <c r="CL10" s="303">
        <f t="shared" si="19"/>
        <v>150.12879997029529</v>
      </c>
      <c r="CM10" s="303">
        <f t="shared" si="19"/>
        <v>178.65432386590859</v>
      </c>
      <c r="CN10" s="303">
        <f t="shared" si="19"/>
        <v>217.92978593440736</v>
      </c>
      <c r="CO10" s="303">
        <f t="shared" si="19"/>
        <v>28.1470607722128</v>
      </c>
      <c r="CP10" s="303">
        <f t="shared" si="19"/>
        <v>123.92033777323761</v>
      </c>
      <c r="CQ10" s="303">
        <f t="shared" si="19"/>
        <v>45.503253682067452</v>
      </c>
      <c r="CR10" s="303">
        <f t="shared" si="19"/>
        <v>33.343472972003234</v>
      </c>
      <c r="CS10" s="303">
        <f t="shared" si="19"/>
        <v>46.538568932247252</v>
      </c>
      <c r="CT10" s="303">
        <f t="shared" si="19"/>
        <v>67.544182840554072</v>
      </c>
      <c r="CU10" s="303">
        <f t="shared" si="19"/>
        <v>27.803130419443743</v>
      </c>
      <c r="CV10" s="303">
        <f t="shared" si="19"/>
        <v>27.477406637133779</v>
      </c>
      <c r="CW10" s="303">
        <f t="shared" si="19"/>
        <v>602.05316182843671</v>
      </c>
      <c r="CX10" s="303">
        <f t="shared" si="19"/>
        <v>142.71442280191951</v>
      </c>
      <c r="CY10" s="303">
        <f t="shared" si="19"/>
        <v>389.663521</v>
      </c>
      <c r="CZ10" s="303">
        <f t="shared" si="19"/>
        <v>50</v>
      </c>
      <c r="DA10" s="303">
        <f t="shared" si="19"/>
        <v>100.13671961052137</v>
      </c>
      <c r="DB10" s="303">
        <f t="shared" si="19"/>
        <v>30.243997041777583</v>
      </c>
      <c r="DC10" s="303">
        <f t="shared" si="19"/>
        <v>154.9078609734679</v>
      </c>
      <c r="DD10" s="608">
        <f t="shared" si="19"/>
        <v>177.74350766666666</v>
      </c>
      <c r="DE10" s="403">
        <f t="shared" si="19"/>
        <v>205.2613009990738</v>
      </c>
      <c r="DF10" s="406" t="str">
        <f>IF('1'!$A$1=1,JS10,JT10)</f>
        <v>14.5 times more</v>
      </c>
      <c r="DG10" s="406" t="str">
        <f>IF('1'!$A$1=1,JW14,JX14)</f>
        <v>11 times more</v>
      </c>
      <c r="DH10" s="406" t="str">
        <f>IF('1'!$A$1=1,JW16,JX16)</f>
        <v>41.4 times more</v>
      </c>
      <c r="DI10" s="303">
        <f t="shared" ref="DI10:DI35" si="20">BH10/BD10*100</f>
        <v>770.04075606029539</v>
      </c>
      <c r="DJ10" s="303">
        <f t="shared" ref="DJ10:DJ35" si="21">BI10/BE10*100</f>
        <v>112.98493949076143</v>
      </c>
      <c r="DK10" s="303">
        <f t="shared" ref="DK10:DK35" si="22">BJ10/BF10*100</f>
        <v>65.781950667785537</v>
      </c>
      <c r="DL10" s="303">
        <f t="shared" si="12"/>
        <v>82.49289655100813</v>
      </c>
      <c r="DM10" s="303">
        <f t="shared" si="13"/>
        <v>104.79789952099161</v>
      </c>
      <c r="DN10" s="652">
        <f t="shared" si="14"/>
        <v>91.070818514621777</v>
      </c>
      <c r="JQ10" s="399"/>
      <c r="JS10" s="114" t="s">
        <v>276</v>
      </c>
      <c r="JT10" s="114" t="s">
        <v>277</v>
      </c>
      <c r="JU10" s="114"/>
    </row>
    <row r="11" spans="1:353" ht="30" customHeight="1">
      <c r="A11" s="315">
        <v>1005</v>
      </c>
      <c r="B11" s="575" t="str">
        <f>IF('1'!$A$1=1,D11,F11)</f>
        <v xml:space="preserve">maize </v>
      </c>
      <c r="C11" s="566">
        <v>1005</v>
      </c>
      <c r="D11" s="444" t="s">
        <v>195</v>
      </c>
      <c r="E11" s="443">
        <v>1005</v>
      </c>
      <c r="F11" s="442" t="s">
        <v>284</v>
      </c>
      <c r="G11" s="295">
        <v>0</v>
      </c>
      <c r="H11" s="296">
        <v>11.41708888</v>
      </c>
      <c r="I11" s="296">
        <v>1.51894415</v>
      </c>
      <c r="J11" s="296">
        <v>87.412682919999995</v>
      </c>
      <c r="K11" s="296">
        <v>133.44510564000001</v>
      </c>
      <c r="L11" s="296">
        <v>205.37045438999999</v>
      </c>
      <c r="M11" s="296">
        <v>13.2171258</v>
      </c>
      <c r="N11" s="296">
        <v>284.06804750999999</v>
      </c>
      <c r="O11" s="296">
        <v>221.07263921000001</v>
      </c>
      <c r="P11" s="296">
        <v>343.47743144999998</v>
      </c>
      <c r="Q11" s="296">
        <v>143.79503252000001</v>
      </c>
      <c r="R11" s="296">
        <v>834.36779611999998</v>
      </c>
      <c r="S11" s="296">
        <v>574.27998307999997</v>
      </c>
      <c r="T11" s="296">
        <v>414.26809730999997</v>
      </c>
      <c r="U11" s="296">
        <v>32.740473000000001</v>
      </c>
      <c r="V11" s="296">
        <v>575.37068180000006</v>
      </c>
      <c r="W11" s="296">
        <v>804.59939879000001</v>
      </c>
      <c r="X11" s="296">
        <v>374.73581558000001</v>
      </c>
      <c r="Y11" s="296">
        <v>26.78579332</v>
      </c>
      <c r="Z11" s="296">
        <v>242.43406145</v>
      </c>
      <c r="AA11" s="296">
        <v>366.60602404000002</v>
      </c>
      <c r="AB11" s="296">
        <v>241.69649877000001</v>
      </c>
      <c r="AC11" s="296">
        <v>76.88760533</v>
      </c>
      <c r="AD11" s="296">
        <v>558.57506536000005</v>
      </c>
      <c r="AE11" s="296">
        <v>443.58723368</v>
      </c>
      <c r="AF11" s="296">
        <v>182.75223825</v>
      </c>
      <c r="AG11" s="296">
        <v>67.262981170000003</v>
      </c>
      <c r="AH11" s="296">
        <v>310.32080510999998</v>
      </c>
      <c r="AI11" s="296">
        <v>470.23821987000002</v>
      </c>
      <c r="AJ11" s="296">
        <v>473.11500531000002</v>
      </c>
      <c r="AK11" s="296">
        <v>127.64155949000001</v>
      </c>
      <c r="AL11" s="296">
        <v>303.23443695999998</v>
      </c>
      <c r="AM11" s="296">
        <v>435.96403493000003</v>
      </c>
      <c r="AN11" s="296">
        <v>343.70744156000001</v>
      </c>
      <c r="AO11" s="296">
        <v>208.06298801</v>
      </c>
      <c r="AP11" s="296">
        <v>852.25440046000006</v>
      </c>
      <c r="AQ11" s="295">
        <v>852.75681194000003</v>
      </c>
      <c r="AR11" s="296">
        <v>575.64175683999997</v>
      </c>
      <c r="AS11" s="296">
        <v>175.42200640999999</v>
      </c>
      <c r="AT11" s="296">
        <v>679.65650751999999</v>
      </c>
      <c r="AU11" s="296">
        <v>588.13038374999996</v>
      </c>
      <c r="AV11" s="296">
        <v>371.26858255000002</v>
      </c>
      <c r="AW11" s="296">
        <v>21.102274739999999</v>
      </c>
      <c r="AX11" s="296">
        <v>499.83729927000002</v>
      </c>
      <c r="AY11" s="296">
        <v>484.78612068000001</v>
      </c>
      <c r="AZ11" s="296">
        <v>469.28043812999999</v>
      </c>
      <c r="BA11" s="296">
        <v>153.25436019</v>
      </c>
      <c r="BB11" s="296">
        <v>664.32826065999996</v>
      </c>
      <c r="BC11" s="296">
        <v>822.19507073</v>
      </c>
      <c r="BD11" s="296">
        <v>743.46436242000004</v>
      </c>
      <c r="BE11" s="296">
        <v>807.19326109999997</v>
      </c>
      <c r="BF11" s="296">
        <v>1121.6989168600001</v>
      </c>
      <c r="BG11" s="296">
        <v>1260.9574153199999</v>
      </c>
      <c r="BH11" s="296">
        <v>660.69521531000009</v>
      </c>
      <c r="BI11" s="296">
        <v>303.50678252</v>
      </c>
      <c r="BJ11" s="296">
        <v>709.30270068999994</v>
      </c>
      <c r="BK11" s="296">
        <v>682.95034493999992</v>
      </c>
      <c r="BL11" s="296">
        <v>742.64925923999999</v>
      </c>
      <c r="BM11" s="302">
        <f t="shared" si="9"/>
        <v>1921.65263063</v>
      </c>
      <c r="BN11" s="638">
        <f t="shared" si="10"/>
        <v>1425.5996041799999</v>
      </c>
      <c r="BO11" s="302">
        <f t="shared" si="0"/>
        <v>1243.7651935000001</v>
      </c>
      <c r="BP11" s="302">
        <f t="shared" si="1"/>
        <v>1003.9232582099999</v>
      </c>
      <c r="BQ11" s="302">
        <f t="shared" si="2"/>
        <v>1374.22922163</v>
      </c>
      <c r="BR11" s="302">
        <f t="shared" si="3"/>
        <v>1839.9888649600002</v>
      </c>
      <c r="BS11" s="290">
        <f t="shared" si="4"/>
        <v>2283.4770827100001</v>
      </c>
      <c r="BT11" s="290">
        <f t="shared" si="5"/>
        <v>1480.3385403100001</v>
      </c>
      <c r="BU11" s="290">
        <f t="shared" si="6"/>
        <v>1771.6491796599998</v>
      </c>
      <c r="BV11" s="290">
        <f t="shared" si="7"/>
        <v>3494.5516111100005</v>
      </c>
      <c r="BW11" s="290">
        <f t="shared" si="15"/>
        <v>2934.4621138399998</v>
      </c>
      <c r="BX11" s="283">
        <f t="shared" si="17"/>
        <v>140.1057711387993</v>
      </c>
      <c r="BY11" s="303">
        <f t="shared" si="18"/>
        <v>90.457319309235231</v>
      </c>
      <c r="BZ11" s="303">
        <f t="shared" ref="BZ11:CI13" si="23">Y11/U11*100</f>
        <v>81.812481206364978</v>
      </c>
      <c r="CA11" s="303">
        <f t="shared" si="23"/>
        <v>42.135282369891506</v>
      </c>
      <c r="CB11" s="303">
        <f t="shared" si="23"/>
        <v>45.563795423079107</v>
      </c>
      <c r="CC11" s="303">
        <f t="shared" si="23"/>
        <v>64.497837869036488</v>
      </c>
      <c r="CD11" s="303">
        <f t="shared" si="23"/>
        <v>287.0462129362835</v>
      </c>
      <c r="CE11" s="303">
        <f t="shared" si="23"/>
        <v>230.40288234217513</v>
      </c>
      <c r="CF11" s="303">
        <f t="shared" si="23"/>
        <v>120.99834825180085</v>
      </c>
      <c r="CG11" s="303">
        <f t="shared" si="23"/>
        <v>75.612282006578951</v>
      </c>
      <c r="CH11" s="303">
        <f t="shared" si="23"/>
        <v>87.482216257495196</v>
      </c>
      <c r="CI11" s="303">
        <f t="shared" si="23"/>
        <v>55.55579265071546</v>
      </c>
      <c r="CJ11" s="303">
        <f t="shared" ref="CJ11:CS13" si="24">AI11/AE11*100</f>
        <v>106.008059783169</v>
      </c>
      <c r="CK11" s="303">
        <f t="shared" si="24"/>
        <v>258.88328911342347</v>
      </c>
      <c r="CL11" s="303">
        <f t="shared" si="24"/>
        <v>189.76494539752792</v>
      </c>
      <c r="CM11" s="303">
        <f t="shared" si="24"/>
        <v>97.716437946373574</v>
      </c>
      <c r="CN11" s="303">
        <f t="shared" si="24"/>
        <v>92.711314501514721</v>
      </c>
      <c r="CO11" s="303">
        <f t="shared" si="24"/>
        <v>72.647757459054148</v>
      </c>
      <c r="CP11" s="303">
        <f t="shared" si="24"/>
        <v>163.00567686678926</v>
      </c>
      <c r="CQ11" s="303">
        <f t="shared" si="24"/>
        <v>281.05462196314528</v>
      </c>
      <c r="CR11" s="303">
        <f t="shared" si="24"/>
        <v>195.60255975631608</v>
      </c>
      <c r="CS11" s="303">
        <f t="shared" si="24"/>
        <v>167.48015528186107</v>
      </c>
      <c r="CT11" s="303">
        <f t="shared" ref="CT11:DA13" si="25">AS11/AO11*100</f>
        <v>84.311971142877567</v>
      </c>
      <c r="CU11" s="303">
        <f t="shared" si="25"/>
        <v>79.748078408648723</v>
      </c>
      <c r="CV11" s="303">
        <f t="shared" si="25"/>
        <v>68.968124970121124</v>
      </c>
      <c r="CW11" s="303">
        <f t="shared" si="25"/>
        <v>64.496464708899566</v>
      </c>
      <c r="CX11" s="303">
        <f t="shared" si="25"/>
        <v>12.029434146750846</v>
      </c>
      <c r="CY11" s="303">
        <f t="shared" si="25"/>
        <v>73.542634218843489</v>
      </c>
      <c r="CZ11" s="303">
        <f t="shared" si="25"/>
        <v>82.42834141452397</v>
      </c>
      <c r="DA11" s="303">
        <f t="shared" si="25"/>
        <v>126.39917843487345</v>
      </c>
      <c r="DB11" s="364" t="str">
        <f>IF('1'!$A$1=1,MK11,ML11)</f>
        <v>7,3 times more</v>
      </c>
      <c r="DC11" s="303">
        <f>BB11/AX11*100</f>
        <v>132.90890088239411</v>
      </c>
      <c r="DD11" s="608">
        <f>BC11/AY11*100</f>
        <v>169.59954826609373</v>
      </c>
      <c r="DE11" s="403">
        <f>BD11/AZ11*100</f>
        <v>158.42645506012883</v>
      </c>
      <c r="DF11" s="406" t="str">
        <f>IF('1'!$A$1=1,JS11,JT11)</f>
        <v>5.3 times more</v>
      </c>
      <c r="DG11" s="403">
        <f t="shared" ref="DG11:DH13" si="26">BF11/BB11*100</f>
        <v>168.84708709299966</v>
      </c>
      <c r="DH11" s="303">
        <f t="shared" si="26"/>
        <v>153.36475007086059</v>
      </c>
      <c r="DI11" s="303">
        <f t="shared" si="20"/>
        <v>88.867099582206777</v>
      </c>
      <c r="DJ11" s="303">
        <f t="shared" si="21"/>
        <v>37.60026218583603</v>
      </c>
      <c r="DK11" s="303">
        <f t="shared" si="22"/>
        <v>63.234678221457926</v>
      </c>
      <c r="DL11" s="303">
        <f t="shared" si="12"/>
        <v>54.161253714240928</v>
      </c>
      <c r="DM11" s="303">
        <f t="shared" si="13"/>
        <v>112.40421332422497</v>
      </c>
      <c r="DN11" s="652">
        <f t="shared" si="14"/>
        <v>74.186124040151185</v>
      </c>
      <c r="JQ11" s="399"/>
      <c r="JS11" s="114" t="s">
        <v>186</v>
      </c>
      <c r="JT11" s="114" t="s">
        <v>187</v>
      </c>
      <c r="JU11" s="114"/>
      <c r="MK11" s="140" t="s">
        <v>235</v>
      </c>
      <c r="ML11" s="168" t="s">
        <v>236</v>
      </c>
    </row>
    <row r="12" spans="1:353" ht="30" customHeight="1">
      <c r="A12" s="358">
        <v>12</v>
      </c>
      <c r="B12" s="576" t="str">
        <f>IF('1'!A1=1,D12,F12)</f>
        <v>oil seed and oleaginous fruits</v>
      </c>
      <c r="C12" s="565">
        <v>12</v>
      </c>
      <c r="D12" s="445" t="s">
        <v>39</v>
      </c>
      <c r="E12" s="440">
        <v>12</v>
      </c>
      <c r="F12" s="446" t="s">
        <v>116</v>
      </c>
      <c r="G12" s="295">
        <v>49.462779099999999</v>
      </c>
      <c r="H12" s="296">
        <v>33.079143889999997</v>
      </c>
      <c r="I12" s="296">
        <v>315.03666608999998</v>
      </c>
      <c r="J12" s="296">
        <v>303.15648519000001</v>
      </c>
      <c r="K12" s="296">
        <v>161.66292919</v>
      </c>
      <c r="L12" s="296">
        <v>65.024521140000004</v>
      </c>
      <c r="M12" s="296">
        <v>305.23738581999999</v>
      </c>
      <c r="N12" s="296">
        <v>383.36539524</v>
      </c>
      <c r="O12" s="296">
        <v>196.27497432000001</v>
      </c>
      <c r="P12" s="296">
        <v>208.64595363999999</v>
      </c>
      <c r="Q12" s="296">
        <v>405.30012970000001</v>
      </c>
      <c r="R12" s="296">
        <v>413.78599835</v>
      </c>
      <c r="S12" s="296">
        <v>316.78988000999999</v>
      </c>
      <c r="T12" s="296">
        <v>82.906057689999997</v>
      </c>
      <c r="U12" s="296">
        <v>381.02767346000002</v>
      </c>
      <c r="V12" s="296">
        <v>466.79712072000001</v>
      </c>
      <c r="W12" s="296">
        <v>171.52672884</v>
      </c>
      <c r="X12" s="296">
        <v>55.564113130000003</v>
      </c>
      <c r="Y12" s="296">
        <v>361.89222510000002</v>
      </c>
      <c r="Z12" s="296">
        <v>326.74109878000002</v>
      </c>
      <c r="AA12" s="296">
        <v>90.719722160000003</v>
      </c>
      <c r="AB12" s="296">
        <v>30.346350040000001</v>
      </c>
      <c r="AC12" s="296">
        <v>332.06658235999998</v>
      </c>
      <c r="AD12" s="296">
        <v>190.52444435999999</v>
      </c>
      <c r="AE12" s="296">
        <v>42.886352770000002</v>
      </c>
      <c r="AF12" s="296">
        <v>54.938990519999997</v>
      </c>
      <c r="AG12" s="296">
        <v>282.40603829999998</v>
      </c>
      <c r="AH12" s="296">
        <v>224.75946218000001</v>
      </c>
      <c r="AI12" s="296">
        <v>105.97236165</v>
      </c>
      <c r="AJ12" s="296">
        <v>110.77804200999999</v>
      </c>
      <c r="AK12" s="296">
        <v>457.46228386000001</v>
      </c>
      <c r="AL12" s="296">
        <v>420.35727363000001</v>
      </c>
      <c r="AM12" s="296">
        <v>170.51371918999999</v>
      </c>
      <c r="AN12" s="296">
        <v>64.378465539999993</v>
      </c>
      <c r="AO12" s="296">
        <v>567.47897728999999</v>
      </c>
      <c r="AP12" s="296">
        <v>359.83123569000003</v>
      </c>
      <c r="AQ12" s="295">
        <v>143.04439636999999</v>
      </c>
      <c r="AR12" s="296">
        <v>53.046990379999997</v>
      </c>
      <c r="AS12" s="296">
        <v>861.07931074999999</v>
      </c>
      <c r="AT12" s="296">
        <v>467.97013907000002</v>
      </c>
      <c r="AU12" s="296">
        <v>90.466606170000006</v>
      </c>
      <c r="AV12" s="296">
        <v>54.390339400000002</v>
      </c>
      <c r="AW12" s="296">
        <v>594.69872396000005</v>
      </c>
      <c r="AX12" s="296">
        <v>404.49832395999999</v>
      </c>
      <c r="AY12" s="296">
        <v>70.848171969999996</v>
      </c>
      <c r="AZ12" s="296">
        <v>87.933512769999993</v>
      </c>
      <c r="BA12" s="296">
        <v>726.98383920000003</v>
      </c>
      <c r="BB12" s="296">
        <v>592.55771285000003</v>
      </c>
      <c r="BC12" s="296">
        <v>137.58232158999999</v>
      </c>
      <c r="BD12" s="296">
        <v>524.43236177999995</v>
      </c>
      <c r="BE12" s="296">
        <v>1113.0008222900001</v>
      </c>
      <c r="BF12" s="296">
        <v>1131.6229315599999</v>
      </c>
      <c r="BG12" s="296">
        <v>588.36006758999997</v>
      </c>
      <c r="BH12" s="296">
        <v>150.59534581</v>
      </c>
      <c r="BI12" s="296">
        <v>587.68490956000005</v>
      </c>
      <c r="BJ12" s="296">
        <v>616.11935089999997</v>
      </c>
      <c r="BK12" s="296">
        <v>464.22513192999998</v>
      </c>
      <c r="BL12" s="296">
        <v>226.60462663999999</v>
      </c>
      <c r="BM12" s="302">
        <f t="shared" si="9"/>
        <v>738.9554134</v>
      </c>
      <c r="BN12" s="638">
        <f t="shared" si="10"/>
        <v>690.82975856999997</v>
      </c>
      <c r="BO12" s="302">
        <f t="shared" si="0"/>
        <v>643.65709891999995</v>
      </c>
      <c r="BP12" s="302">
        <f t="shared" si="1"/>
        <v>604.99084376999997</v>
      </c>
      <c r="BQ12" s="302">
        <f t="shared" si="2"/>
        <v>1094.5699611499999</v>
      </c>
      <c r="BR12" s="302">
        <f t="shared" si="3"/>
        <v>1162.20239771</v>
      </c>
      <c r="BS12" s="290">
        <f t="shared" si="4"/>
        <v>1525.1408365699999</v>
      </c>
      <c r="BT12" s="290">
        <f t="shared" si="5"/>
        <v>1144.05399349</v>
      </c>
      <c r="BU12" s="290">
        <f t="shared" si="6"/>
        <v>1478.32323679</v>
      </c>
      <c r="BV12" s="290">
        <f t="shared" si="7"/>
        <v>2906.63843722</v>
      </c>
      <c r="BW12" s="290">
        <f t="shared" si="15"/>
        <v>1942.75967386</v>
      </c>
      <c r="BX12" s="283">
        <f t="shared" si="17"/>
        <v>54.14526778272888</v>
      </c>
      <c r="BY12" s="192">
        <f t="shared" si="18"/>
        <v>67.020570846299037</v>
      </c>
      <c r="BZ12" s="192">
        <f t="shared" si="23"/>
        <v>94.977937380181174</v>
      </c>
      <c r="CA12" s="192">
        <f t="shared" si="23"/>
        <v>69.996382641783654</v>
      </c>
      <c r="CB12" s="192">
        <f t="shared" si="23"/>
        <v>52.889554166583153</v>
      </c>
      <c r="CC12" s="192">
        <f t="shared" si="23"/>
        <v>54.615017374614574</v>
      </c>
      <c r="CD12" s="192">
        <f t="shared" si="23"/>
        <v>91.75841848170171</v>
      </c>
      <c r="CE12" s="192">
        <f t="shared" si="23"/>
        <v>58.310523246505674</v>
      </c>
      <c r="CF12" s="192">
        <f t="shared" si="23"/>
        <v>47.273461325600692</v>
      </c>
      <c r="CG12" s="192">
        <f t="shared" si="23"/>
        <v>181.03986294096012</v>
      </c>
      <c r="CH12" s="192">
        <f t="shared" si="23"/>
        <v>85.045004014838796</v>
      </c>
      <c r="CI12" s="192">
        <f t="shared" si="23"/>
        <v>117.96883225929385</v>
      </c>
      <c r="CJ12" s="192">
        <f t="shared" si="24"/>
        <v>247.10042893675518</v>
      </c>
      <c r="CK12" s="192">
        <f t="shared" si="24"/>
        <v>201.6382917878193</v>
      </c>
      <c r="CL12" s="192">
        <f t="shared" si="24"/>
        <v>161.98743008959241</v>
      </c>
      <c r="CM12" s="192">
        <f t="shared" si="24"/>
        <v>187.02539575101594</v>
      </c>
      <c r="CN12" s="192">
        <f t="shared" si="24"/>
        <v>160.90395319598881</v>
      </c>
      <c r="CO12" s="192">
        <f t="shared" si="24"/>
        <v>58.114825259493671</v>
      </c>
      <c r="CP12" s="192">
        <f t="shared" si="24"/>
        <v>124.04934730393404</v>
      </c>
      <c r="CQ12" s="192">
        <f t="shared" si="24"/>
        <v>85.601286872634148</v>
      </c>
      <c r="CR12" s="192">
        <f t="shared" si="24"/>
        <v>83.890256484645974</v>
      </c>
      <c r="CS12" s="192">
        <f t="shared" si="24"/>
        <v>82.39865603357778</v>
      </c>
      <c r="CT12" s="192">
        <f t="shared" si="25"/>
        <v>151.73765817054414</v>
      </c>
      <c r="CU12" s="192">
        <f t="shared" si="25"/>
        <v>130.05267265712399</v>
      </c>
      <c r="CV12" s="192">
        <f t="shared" si="25"/>
        <v>63.243726049916859</v>
      </c>
      <c r="CW12" s="192">
        <f t="shared" si="25"/>
        <v>102.53237556056804</v>
      </c>
      <c r="CX12" s="192">
        <f t="shared" si="25"/>
        <v>69.064337806701857</v>
      </c>
      <c r="CY12" s="192">
        <f t="shared" si="25"/>
        <v>86.43678093731836</v>
      </c>
      <c r="CZ12" s="303">
        <f t="shared" si="25"/>
        <v>78.314170244063206</v>
      </c>
      <c r="DA12" s="303">
        <f t="shared" si="25"/>
        <v>161.67119701775567</v>
      </c>
      <c r="DB12" s="303">
        <f t="shared" ref="DB12:DD14" si="27">BA12/AW12*100</f>
        <v>122.2440556722798</v>
      </c>
      <c r="DC12" s="303">
        <f t="shared" si="27"/>
        <v>146.49200695046559</v>
      </c>
      <c r="DD12" s="608">
        <f t="shared" si="27"/>
        <v>194.1931848972165</v>
      </c>
      <c r="DE12" s="406" t="str">
        <f>IF('1'!$A$1=1,MK12,ML12)</f>
        <v>6 times more</v>
      </c>
      <c r="DF12" s="403">
        <f>BE12/BA12*100</f>
        <v>153.09842699045242</v>
      </c>
      <c r="DG12" s="403">
        <f t="shared" si="26"/>
        <v>190.97261026563649</v>
      </c>
      <c r="DH12" s="303">
        <f t="shared" si="26"/>
        <v>427.64220053164462</v>
      </c>
      <c r="DI12" s="303">
        <f t="shared" si="20"/>
        <v>28.715875827887018</v>
      </c>
      <c r="DJ12" s="303">
        <f t="shared" si="21"/>
        <v>52.80183965640186</v>
      </c>
      <c r="DK12" s="303">
        <f t="shared" si="22"/>
        <v>54.445640302697655</v>
      </c>
      <c r="DL12" s="303">
        <f t="shared" si="12"/>
        <v>78.901536236394662</v>
      </c>
      <c r="DM12" s="303">
        <f t="shared" si="13"/>
        <v>150.47252982565465</v>
      </c>
      <c r="DN12" s="652">
        <f t="shared" si="14"/>
        <v>93.487339837112827</v>
      </c>
      <c r="HQ12" s="114" t="s">
        <v>351</v>
      </c>
      <c r="HR12" s="114" t="s">
        <v>352</v>
      </c>
      <c r="HS12" s="114"/>
      <c r="HT12" s="114"/>
      <c r="JQ12" s="399"/>
      <c r="JW12" s="497"/>
      <c r="JX12" s="497"/>
      <c r="JY12" s="497"/>
      <c r="JZ12" s="365"/>
      <c r="KA12" s="365"/>
      <c r="KB12" s="365"/>
      <c r="MK12" s="140" t="s">
        <v>239</v>
      </c>
      <c r="ML12" s="168" t="s">
        <v>240</v>
      </c>
    </row>
    <row r="13" spans="1:353" ht="30" customHeight="1">
      <c r="A13" s="315">
        <v>1201</v>
      </c>
      <c r="B13" s="576" t="str">
        <f>IF('1'!$A$1=1,D13,F13)</f>
        <v>soya beans</v>
      </c>
      <c r="C13" s="566">
        <v>1201</v>
      </c>
      <c r="D13" s="447" t="s">
        <v>196</v>
      </c>
      <c r="E13" s="443">
        <v>1201</v>
      </c>
      <c r="F13" s="446" t="s">
        <v>215</v>
      </c>
      <c r="G13" s="295">
        <v>0</v>
      </c>
      <c r="H13" s="296">
        <v>16.106761930000001</v>
      </c>
      <c r="I13" s="296">
        <v>10.214781090000001</v>
      </c>
      <c r="J13" s="296">
        <v>41.540979540000002</v>
      </c>
      <c r="K13" s="296">
        <v>67.485823870000004</v>
      </c>
      <c r="L13" s="296">
        <v>28.85573231</v>
      </c>
      <c r="M13" s="296">
        <v>8.9082111800000003</v>
      </c>
      <c r="N13" s="296">
        <v>99.276610390000002</v>
      </c>
      <c r="O13" s="296">
        <v>110.63643395</v>
      </c>
      <c r="P13" s="296">
        <v>129.35065130999999</v>
      </c>
      <c r="Q13" s="296">
        <v>55.72770671</v>
      </c>
      <c r="R13" s="296">
        <v>175.08316167000001</v>
      </c>
      <c r="S13" s="296">
        <v>163.91637202000001</v>
      </c>
      <c r="T13" s="296">
        <v>67.732122090000004</v>
      </c>
      <c r="U13" s="296">
        <v>1.9514224499999999</v>
      </c>
      <c r="V13" s="296">
        <v>143.24098475</v>
      </c>
      <c r="W13" s="296">
        <v>99.620794290000006</v>
      </c>
      <c r="X13" s="296">
        <v>31.436115879999999</v>
      </c>
      <c r="Y13" s="296">
        <v>7.2316286200000004</v>
      </c>
      <c r="Z13" s="296">
        <v>134.11577865999999</v>
      </c>
      <c r="AA13" s="296">
        <v>49.489671960000003</v>
      </c>
      <c r="AB13" s="296">
        <v>13.37177067</v>
      </c>
      <c r="AC13" s="296">
        <v>4.4596340300000001</v>
      </c>
      <c r="AD13" s="296">
        <v>56.959075630000001</v>
      </c>
      <c r="AE13" s="296">
        <v>20.22028208</v>
      </c>
      <c r="AF13" s="296">
        <v>21.990059649999999</v>
      </c>
      <c r="AG13" s="296">
        <v>24.308690179999999</v>
      </c>
      <c r="AH13" s="296">
        <v>74.572444169999997</v>
      </c>
      <c r="AI13" s="296">
        <v>71.170193600000005</v>
      </c>
      <c r="AJ13" s="296">
        <v>69.315283030000003</v>
      </c>
      <c r="AK13" s="296">
        <v>20.37101565</v>
      </c>
      <c r="AL13" s="296">
        <v>148.45296457000001</v>
      </c>
      <c r="AM13" s="296">
        <v>118.77572304</v>
      </c>
      <c r="AN13" s="296">
        <v>44.756520209999998</v>
      </c>
      <c r="AO13" s="296">
        <v>3.89487849</v>
      </c>
      <c r="AP13" s="296">
        <v>32.57366245</v>
      </c>
      <c r="AQ13" s="295">
        <v>62.998081290000002</v>
      </c>
      <c r="AR13" s="296">
        <v>33.881490399999997</v>
      </c>
      <c r="AS13" s="296">
        <v>45.059855800000001</v>
      </c>
      <c r="AT13" s="296">
        <v>106.47721141</v>
      </c>
      <c r="AU13" s="296">
        <v>71.169590200000002</v>
      </c>
      <c r="AV13" s="296">
        <v>39.061404099999997</v>
      </c>
      <c r="AW13" s="296">
        <v>6</v>
      </c>
      <c r="AX13" s="296">
        <v>82.217447300000003</v>
      </c>
      <c r="AY13" s="296">
        <v>42.920475240000002</v>
      </c>
      <c r="AZ13" s="296">
        <v>73.555816280000002</v>
      </c>
      <c r="BA13" s="296">
        <v>8.1051706499999998</v>
      </c>
      <c r="BB13" s="296">
        <v>116.85810349</v>
      </c>
      <c r="BC13" s="296">
        <v>89.378530710000007</v>
      </c>
      <c r="BD13" s="296">
        <v>64.205457160000009</v>
      </c>
      <c r="BE13" s="296">
        <v>101.10200445</v>
      </c>
      <c r="BF13" s="296">
        <v>212.47194847000003</v>
      </c>
      <c r="BG13" s="296">
        <v>244.83661158000001</v>
      </c>
      <c r="BH13" s="296">
        <v>112.50570125000002</v>
      </c>
      <c r="BI13" s="296">
        <v>44.18305204</v>
      </c>
      <c r="BJ13" s="296">
        <v>168.39695728999999</v>
      </c>
      <c r="BK13" s="296">
        <v>114.11427931</v>
      </c>
      <c r="BL13" s="296">
        <v>92.701242549999989</v>
      </c>
      <c r="BM13" s="302">
        <f t="shared" si="9"/>
        <v>357.34231283000003</v>
      </c>
      <c r="BN13" s="638">
        <f t="shared" si="10"/>
        <v>206.81552185999999</v>
      </c>
      <c r="BO13" s="302">
        <f t="shared" si="0"/>
        <v>124.28015229</v>
      </c>
      <c r="BP13" s="302">
        <f t="shared" si="1"/>
        <v>141.09147608000001</v>
      </c>
      <c r="BQ13" s="302">
        <f t="shared" si="2"/>
        <v>309.30945685</v>
      </c>
      <c r="BR13" s="302">
        <f t="shared" si="3"/>
        <v>200.00078418999999</v>
      </c>
      <c r="BS13" s="290">
        <f t="shared" si="4"/>
        <v>248.41663890000001</v>
      </c>
      <c r="BT13" s="290">
        <f t="shared" si="5"/>
        <v>198.4484416</v>
      </c>
      <c r="BU13" s="290">
        <f t="shared" si="6"/>
        <v>241.43956566000003</v>
      </c>
      <c r="BV13" s="290">
        <f t="shared" si="7"/>
        <v>467.15794079000005</v>
      </c>
      <c r="BW13" s="290">
        <f t="shared" si="15"/>
        <v>569.92232216000002</v>
      </c>
      <c r="BX13" s="283">
        <f t="shared" si="17"/>
        <v>60.775377750457359</v>
      </c>
      <c r="BY13" s="303">
        <f t="shared" si="18"/>
        <v>46.41241837695388</v>
      </c>
      <c r="BZ13" s="303">
        <f t="shared" si="23"/>
        <v>370.58242411836557</v>
      </c>
      <c r="CA13" s="303">
        <f t="shared" si="23"/>
        <v>93.629472663898312</v>
      </c>
      <c r="CB13" s="303">
        <f t="shared" si="23"/>
        <v>49.678053977298795</v>
      </c>
      <c r="CC13" s="303">
        <f t="shared" si="23"/>
        <v>42.536332163437748</v>
      </c>
      <c r="CD13" s="303">
        <f t="shared" si="23"/>
        <v>61.668460375112566</v>
      </c>
      <c r="CE13" s="303">
        <f t="shared" si="23"/>
        <v>42.470077867868383</v>
      </c>
      <c r="CF13" s="303">
        <f t="shared" si="23"/>
        <v>40.857579529609794</v>
      </c>
      <c r="CG13" s="303">
        <f t="shared" si="23"/>
        <v>164.45136693329187</v>
      </c>
      <c r="CH13" s="303">
        <f t="shared" si="23"/>
        <v>545.08262374166156</v>
      </c>
      <c r="CI13" s="303">
        <f t="shared" si="23"/>
        <v>130.92284828218516</v>
      </c>
      <c r="CJ13" s="303">
        <f t="shared" si="24"/>
        <v>351.97428660203934</v>
      </c>
      <c r="CK13" s="303">
        <f t="shared" si="24"/>
        <v>315.21189179675554</v>
      </c>
      <c r="CL13" s="303">
        <f t="shared" si="24"/>
        <v>83.801371028868815</v>
      </c>
      <c r="CM13" s="303">
        <f t="shared" si="24"/>
        <v>199.07214551205718</v>
      </c>
      <c r="CN13" s="303">
        <f t="shared" si="24"/>
        <v>166.88970063445211</v>
      </c>
      <c r="CO13" s="303">
        <f t="shared" si="24"/>
        <v>64.569483458112913</v>
      </c>
      <c r="CP13" s="303">
        <f t="shared" si="24"/>
        <v>19.119706925363829</v>
      </c>
      <c r="CQ13" s="303">
        <f t="shared" si="24"/>
        <v>21.942076094169575</v>
      </c>
      <c r="CR13" s="303">
        <f t="shared" si="24"/>
        <v>53.039526662181792</v>
      </c>
      <c r="CS13" s="303">
        <f t="shared" si="24"/>
        <v>75.701797729193913</v>
      </c>
      <c r="CT13" s="303">
        <f t="shared" si="25"/>
        <v>1156.900168148763</v>
      </c>
      <c r="CU13" s="303">
        <f t="shared" si="25"/>
        <v>326.88130041698764</v>
      </c>
      <c r="CV13" s="303">
        <f t="shared" si="25"/>
        <v>112.97104410590535</v>
      </c>
      <c r="CW13" s="303">
        <f t="shared" si="25"/>
        <v>115.28832893372365</v>
      </c>
      <c r="CX13" s="303">
        <f t="shared" si="25"/>
        <v>13.315621840050362</v>
      </c>
      <c r="CY13" s="303">
        <f t="shared" si="25"/>
        <v>77.216003510285773</v>
      </c>
      <c r="CZ13" s="303">
        <f t="shared" si="25"/>
        <v>60.307323843491801</v>
      </c>
      <c r="DA13" s="303">
        <f t="shared" si="25"/>
        <v>188.30817267011662</v>
      </c>
      <c r="DB13" s="303">
        <f t="shared" si="27"/>
        <v>135.08617749999999</v>
      </c>
      <c r="DC13" s="303">
        <f t="shared" si="27"/>
        <v>142.13297460282496</v>
      </c>
      <c r="DD13" s="608">
        <f t="shared" si="27"/>
        <v>208.24217395128733</v>
      </c>
      <c r="DE13" s="403">
        <f>BD13/AZ13*100</f>
        <v>87.288076466439307</v>
      </c>
      <c r="DF13" s="406" t="str">
        <f>IF('1'!$A$1=1,JS13,JT13)</f>
        <v>12.5 times more</v>
      </c>
      <c r="DG13" s="403">
        <f t="shared" si="26"/>
        <v>181.82046612469804</v>
      </c>
      <c r="DH13" s="303">
        <f t="shared" si="26"/>
        <v>273.93224036586986</v>
      </c>
      <c r="DI13" s="303">
        <f t="shared" si="20"/>
        <v>175.22763052622739</v>
      </c>
      <c r="DJ13" s="303">
        <f t="shared" si="21"/>
        <v>43.701460006018706</v>
      </c>
      <c r="DK13" s="303">
        <f t="shared" si="22"/>
        <v>79.25608933443597</v>
      </c>
      <c r="DL13" s="303">
        <f t="shared" si="12"/>
        <v>46.608339567186555</v>
      </c>
      <c r="DM13" s="303">
        <f t="shared" si="13"/>
        <v>82.396928795641784</v>
      </c>
      <c r="DN13" s="652">
        <f t="shared" si="14"/>
        <v>57.876023754955995</v>
      </c>
      <c r="JQ13" s="399"/>
      <c r="JS13" s="114" t="s">
        <v>260</v>
      </c>
      <c r="JT13" s="114" t="s">
        <v>261</v>
      </c>
      <c r="JU13" s="114"/>
      <c r="JW13" s="496" t="s">
        <v>267</v>
      </c>
      <c r="JX13" s="496" t="s">
        <v>269</v>
      </c>
      <c r="JY13" s="496" t="s">
        <v>268</v>
      </c>
      <c r="JZ13" s="370" t="s">
        <v>270</v>
      </c>
      <c r="KA13" s="365"/>
      <c r="KB13" s="365"/>
    </row>
    <row r="14" spans="1:353" ht="34.799999999999997" customHeight="1">
      <c r="A14" s="315">
        <v>1205</v>
      </c>
      <c r="B14" s="576" t="str">
        <f>IF('1'!$A$1=1,D14,F14)</f>
        <v>rape or colza seeds</v>
      </c>
      <c r="C14" s="566">
        <v>1205</v>
      </c>
      <c r="D14" s="447" t="s">
        <v>197</v>
      </c>
      <c r="E14" s="443">
        <v>1205</v>
      </c>
      <c r="F14" s="446" t="s">
        <v>216</v>
      </c>
      <c r="G14" s="295">
        <v>34.36794192</v>
      </c>
      <c r="H14" s="296">
        <v>0.71806813000000003</v>
      </c>
      <c r="I14" s="296">
        <v>292.41525794</v>
      </c>
      <c r="J14" s="296">
        <v>210.35210182</v>
      </c>
      <c r="K14" s="296">
        <v>33.552725780000003</v>
      </c>
      <c r="L14" s="296">
        <v>4.7237673999999998</v>
      </c>
      <c r="M14" s="296">
        <v>283.47534443000001</v>
      </c>
      <c r="N14" s="296">
        <v>262.74189898999998</v>
      </c>
      <c r="O14" s="296">
        <v>72.590847060000002</v>
      </c>
      <c r="P14" s="296">
        <v>66.121783280000002</v>
      </c>
      <c r="Q14" s="296">
        <v>314.90254627000002</v>
      </c>
      <c r="R14" s="296">
        <v>216.85934298000001</v>
      </c>
      <c r="S14" s="296">
        <v>142.33906987</v>
      </c>
      <c r="T14" s="296">
        <v>7.1537770800000002</v>
      </c>
      <c r="U14" s="296">
        <v>362.54392938000001</v>
      </c>
      <c r="V14" s="296">
        <v>307.65796090999999</v>
      </c>
      <c r="W14" s="296">
        <v>61.733602920000003</v>
      </c>
      <c r="X14" s="296">
        <v>8.6872857799999998</v>
      </c>
      <c r="Y14" s="296">
        <v>341.19963246999998</v>
      </c>
      <c r="Z14" s="296">
        <v>166.70963972999999</v>
      </c>
      <c r="AA14" s="296">
        <v>30.422229560000002</v>
      </c>
      <c r="AB14" s="296">
        <v>0.65533777999999998</v>
      </c>
      <c r="AC14" s="296">
        <v>315.3819944</v>
      </c>
      <c r="AD14" s="296">
        <v>105.76553306</v>
      </c>
      <c r="AE14" s="296">
        <v>8.3413868499999992</v>
      </c>
      <c r="AF14" s="296">
        <v>15.339544439999999</v>
      </c>
      <c r="AG14" s="296">
        <v>246.10167663999999</v>
      </c>
      <c r="AH14" s="296">
        <v>92.184885969999996</v>
      </c>
      <c r="AI14" s="296">
        <v>18.05708611</v>
      </c>
      <c r="AJ14" s="296">
        <v>25.968184990000001</v>
      </c>
      <c r="AK14" s="296">
        <v>422.52751584999999</v>
      </c>
      <c r="AL14" s="296">
        <v>251.42213509999999</v>
      </c>
      <c r="AM14" s="296">
        <v>34.576361290000001</v>
      </c>
      <c r="AN14" s="296">
        <v>6.8926295599999996</v>
      </c>
      <c r="AO14" s="296">
        <v>546.61569899999995</v>
      </c>
      <c r="AP14" s="296">
        <v>305.22645048999999</v>
      </c>
      <c r="AQ14" s="295">
        <v>65.383005330000003</v>
      </c>
      <c r="AR14" s="296">
        <v>4.3180963600000002</v>
      </c>
      <c r="AS14" s="296">
        <v>800.00511284000004</v>
      </c>
      <c r="AT14" s="296">
        <v>337.23420120999998</v>
      </c>
      <c r="AU14" s="296">
        <v>1</v>
      </c>
      <c r="AV14" s="296">
        <v>2</v>
      </c>
      <c r="AW14" s="296">
        <v>571.31165898999996</v>
      </c>
      <c r="AX14" s="296">
        <v>265.56442325</v>
      </c>
      <c r="AY14" s="296">
        <v>10</v>
      </c>
      <c r="AZ14" s="296">
        <v>0</v>
      </c>
      <c r="BA14" s="296">
        <v>698.82142161000002</v>
      </c>
      <c r="BB14" s="296">
        <v>438.65097107999998</v>
      </c>
      <c r="BC14" s="296">
        <v>10</v>
      </c>
      <c r="BD14" s="296">
        <v>20</v>
      </c>
      <c r="BE14" s="296">
        <v>750.96475162000002</v>
      </c>
      <c r="BF14" s="296">
        <v>589.40896918999999</v>
      </c>
      <c r="BG14" s="296">
        <v>157.63638537</v>
      </c>
      <c r="BH14" s="296">
        <v>8</v>
      </c>
      <c r="BI14" s="296">
        <v>524.08351399999992</v>
      </c>
      <c r="BJ14" s="296">
        <v>387.20366749999999</v>
      </c>
      <c r="BK14" s="296">
        <v>290.37804526999997</v>
      </c>
      <c r="BL14" s="296">
        <v>91</v>
      </c>
      <c r="BM14" s="302">
        <f t="shared" si="9"/>
        <v>165.63638537</v>
      </c>
      <c r="BN14" s="638">
        <f t="shared" si="10"/>
        <v>381.37804526999997</v>
      </c>
      <c r="BO14" s="302">
        <f t="shared" si="0"/>
        <v>452.22509480000002</v>
      </c>
      <c r="BP14" s="302">
        <f t="shared" si="1"/>
        <v>361.96749389999997</v>
      </c>
      <c r="BQ14" s="302">
        <f t="shared" si="2"/>
        <v>717.97492205000003</v>
      </c>
      <c r="BR14" s="302">
        <f t="shared" si="3"/>
        <v>893.31114033999984</v>
      </c>
      <c r="BS14" s="290">
        <f t="shared" si="4"/>
        <v>1206.9404157399999</v>
      </c>
      <c r="BT14" s="290">
        <f t="shared" si="5"/>
        <v>839.87608223999996</v>
      </c>
      <c r="BU14" s="290">
        <f t="shared" si="6"/>
        <v>1147.4723926900001</v>
      </c>
      <c r="BV14" s="290">
        <f t="shared" si="7"/>
        <v>1370.3737208100001</v>
      </c>
      <c r="BW14" s="290">
        <f t="shared" si="15"/>
        <v>1076.9235668699998</v>
      </c>
      <c r="BX14" s="283">
        <f t="shared" si="17"/>
        <v>43.370806747846572</v>
      </c>
      <c r="BY14" s="303">
        <f t="shared" si="18"/>
        <v>121.43635009661217</v>
      </c>
      <c r="BZ14" s="303">
        <f t="shared" ref="BZ14:CI15" si="28">Y14/U14*100</f>
        <v>94.112631551574538</v>
      </c>
      <c r="CA14" s="303">
        <f t="shared" si="28"/>
        <v>54.186681611261157</v>
      </c>
      <c r="CB14" s="303">
        <f t="shared" si="28"/>
        <v>49.279854278752985</v>
      </c>
      <c r="CC14" s="303">
        <f t="shared" si="28"/>
        <v>7.5436424747155035</v>
      </c>
      <c r="CD14" s="303">
        <f t="shared" si="28"/>
        <v>92.433274947249544</v>
      </c>
      <c r="CE14" s="303">
        <f t="shared" si="28"/>
        <v>63.442961805505668</v>
      </c>
      <c r="CF14" s="303">
        <f t="shared" si="28"/>
        <v>27.418722988559285</v>
      </c>
      <c r="CG14" s="303">
        <f t="shared" si="28"/>
        <v>2340.7080910244485</v>
      </c>
      <c r="CH14" s="303">
        <f t="shared" si="28"/>
        <v>78.032887422186974</v>
      </c>
      <c r="CI14" s="303">
        <f t="shared" si="28"/>
        <v>87.159666578434582</v>
      </c>
      <c r="CJ14" s="303">
        <f t="shared" ref="CJ14:CS15" si="29">AI14/AE14*100</f>
        <v>216.47582631897717</v>
      </c>
      <c r="CK14" s="303">
        <f t="shared" si="29"/>
        <v>169.28915387007416</v>
      </c>
      <c r="CL14" s="303">
        <f t="shared" si="29"/>
        <v>171.68819067741561</v>
      </c>
      <c r="CM14" s="303">
        <f t="shared" si="29"/>
        <v>272.73682931258503</v>
      </c>
      <c r="CN14" s="303">
        <f t="shared" si="29"/>
        <v>191.4836152376304</v>
      </c>
      <c r="CO14" s="303">
        <f t="shared" si="29"/>
        <v>26.54259264809712</v>
      </c>
      <c r="CP14" s="303">
        <f t="shared" si="29"/>
        <v>129.36807154449369</v>
      </c>
      <c r="CQ14" s="303">
        <f t="shared" si="29"/>
        <v>121.39999144013316</v>
      </c>
      <c r="CR14" s="303">
        <f t="shared" si="29"/>
        <v>189.0974147962462</v>
      </c>
      <c r="CS14" s="303">
        <f t="shared" si="29"/>
        <v>62.648026016938594</v>
      </c>
      <c r="CT14" s="303">
        <f t="shared" ref="CT14:CY15" si="30">AS14/AO14*100</f>
        <v>146.356043981825</v>
      </c>
      <c r="CU14" s="303">
        <f t="shared" si="30"/>
        <v>110.48655864149907</v>
      </c>
      <c r="CV14" s="303">
        <f t="shared" si="30"/>
        <v>1.5294494264263578</v>
      </c>
      <c r="CW14" s="303">
        <f t="shared" si="30"/>
        <v>46.316706095924175</v>
      </c>
      <c r="CX14" s="303">
        <f t="shared" si="30"/>
        <v>71.413500966494638</v>
      </c>
      <c r="CY14" s="303">
        <f t="shared" si="30"/>
        <v>78.747773000826129</v>
      </c>
      <c r="CZ14" s="364" t="str">
        <f>IF('1'!$A$1=1,MH14,MI14)</f>
        <v>10 times more</v>
      </c>
      <c r="DA14" s="303">
        <f t="shared" ref="DA14:DA21" si="31">AZ14/AV14*100</f>
        <v>0</v>
      </c>
      <c r="DB14" s="303">
        <f t="shared" si="27"/>
        <v>122.31877480768023</v>
      </c>
      <c r="DC14" s="303">
        <f t="shared" si="27"/>
        <v>165.17685829741501</v>
      </c>
      <c r="DD14" s="608">
        <f t="shared" si="27"/>
        <v>100</v>
      </c>
      <c r="DE14" s="403" t="s">
        <v>178</v>
      </c>
      <c r="DF14" s="403">
        <f>BE14/BA14*100</f>
        <v>107.46161013351137</v>
      </c>
      <c r="DG14" s="403">
        <f>BF14/BB14*100</f>
        <v>134.36855451130535</v>
      </c>
      <c r="DH14" s="406" t="str">
        <f>IF('1'!$A$1=1,JW17,JX17)</f>
        <v>15.7 times more</v>
      </c>
      <c r="DI14" s="303">
        <f t="shared" si="20"/>
        <v>40</v>
      </c>
      <c r="DJ14" s="303">
        <f t="shared" si="21"/>
        <v>69.788031045323208</v>
      </c>
      <c r="DK14" s="303">
        <f t="shared" si="22"/>
        <v>65.693548578352619</v>
      </c>
      <c r="DL14" s="303">
        <f t="shared" si="12"/>
        <v>184.20750043743533</v>
      </c>
      <c r="DM14" s="654" t="str">
        <f>IF('1'!$A$1=1,JW23,JX23)</f>
        <v>11.4 times more</v>
      </c>
      <c r="DN14" s="652">
        <f t="shared" si="14"/>
        <v>230.25016177337753</v>
      </c>
      <c r="JQ14" s="399"/>
      <c r="JS14" s="114" t="s">
        <v>274</v>
      </c>
      <c r="JT14" s="114" t="s">
        <v>275</v>
      </c>
      <c r="JU14" s="114"/>
      <c r="JW14" s="496" t="s">
        <v>293</v>
      </c>
      <c r="JX14" s="496" t="s">
        <v>294</v>
      </c>
      <c r="JY14" s="496" t="s">
        <v>271</v>
      </c>
      <c r="JZ14" s="370" t="s">
        <v>272</v>
      </c>
      <c r="KA14" s="365"/>
      <c r="KB14" s="365"/>
      <c r="MH14" s="370" t="s">
        <v>226</v>
      </c>
      <c r="MI14" s="370" t="s">
        <v>229</v>
      </c>
      <c r="MN14" s="140" t="s">
        <v>254</v>
      </c>
      <c r="MO14" s="168" t="s">
        <v>255</v>
      </c>
    </row>
    <row r="15" spans="1:353" ht="30" customHeight="1">
      <c r="A15" s="315">
        <v>1206</v>
      </c>
      <c r="B15" s="576" t="str">
        <f>IF('1'!$A$1=1,D15,F15)</f>
        <v>sunflower seeds, chopped or whole</v>
      </c>
      <c r="C15" s="465">
        <v>1206</v>
      </c>
      <c r="D15" s="447" t="s">
        <v>246</v>
      </c>
      <c r="E15" s="443">
        <v>1206</v>
      </c>
      <c r="F15" s="448" t="s">
        <v>247</v>
      </c>
      <c r="G15" s="295">
        <v>4</v>
      </c>
      <c r="H15" s="296">
        <v>9</v>
      </c>
      <c r="I15" s="296">
        <v>3</v>
      </c>
      <c r="J15" s="296">
        <v>24.31957732</v>
      </c>
      <c r="K15" s="296">
        <v>44.657939800000001</v>
      </c>
      <c r="L15" s="296">
        <v>21.464698670000001</v>
      </c>
      <c r="M15" s="296">
        <v>2</v>
      </c>
      <c r="N15" s="296">
        <v>10</v>
      </c>
      <c r="O15" s="296">
        <v>3</v>
      </c>
      <c r="P15" s="296">
        <v>5</v>
      </c>
      <c r="Q15" s="296">
        <v>18.997481100000002</v>
      </c>
      <c r="R15" s="296">
        <v>4</v>
      </c>
      <c r="S15" s="296">
        <v>3</v>
      </c>
      <c r="T15" s="296">
        <v>3</v>
      </c>
      <c r="U15" s="296">
        <v>2</v>
      </c>
      <c r="V15" s="296">
        <v>3</v>
      </c>
      <c r="W15" s="296">
        <v>2</v>
      </c>
      <c r="X15" s="296">
        <v>10</v>
      </c>
      <c r="Y15" s="296">
        <v>1</v>
      </c>
      <c r="Z15" s="296">
        <v>4</v>
      </c>
      <c r="AA15" s="296">
        <v>1</v>
      </c>
      <c r="AB15" s="296">
        <v>8</v>
      </c>
      <c r="AC15" s="296">
        <v>0</v>
      </c>
      <c r="AD15" s="296">
        <v>6</v>
      </c>
      <c r="AE15" s="296">
        <v>4</v>
      </c>
      <c r="AF15" s="296">
        <v>10</v>
      </c>
      <c r="AG15" s="296">
        <v>1</v>
      </c>
      <c r="AH15" s="296">
        <v>35.26091856</v>
      </c>
      <c r="AI15" s="296">
        <v>4</v>
      </c>
      <c r="AJ15" s="296">
        <v>7</v>
      </c>
      <c r="AK15" s="296">
        <v>2</v>
      </c>
      <c r="AL15" s="296">
        <v>5</v>
      </c>
      <c r="AM15" s="296">
        <v>2</v>
      </c>
      <c r="AN15" s="296">
        <v>4</v>
      </c>
      <c r="AO15" s="296">
        <v>4</v>
      </c>
      <c r="AP15" s="296">
        <v>4</v>
      </c>
      <c r="AQ15" s="295">
        <v>2</v>
      </c>
      <c r="AR15" s="296">
        <v>5</v>
      </c>
      <c r="AS15" s="296">
        <v>3</v>
      </c>
      <c r="AT15" s="296">
        <v>5</v>
      </c>
      <c r="AU15" s="296">
        <v>3</v>
      </c>
      <c r="AV15" s="296">
        <v>3</v>
      </c>
      <c r="AW15" s="296">
        <v>5</v>
      </c>
      <c r="AX15" s="296">
        <v>37</v>
      </c>
      <c r="AY15" s="296">
        <v>3</v>
      </c>
      <c r="AZ15" s="296">
        <v>4</v>
      </c>
      <c r="BA15" s="296">
        <v>2</v>
      </c>
      <c r="BB15" s="296">
        <v>7</v>
      </c>
      <c r="BC15" s="296">
        <v>16.51969974</v>
      </c>
      <c r="BD15" s="296">
        <v>422.78212877999999</v>
      </c>
      <c r="BE15" s="296">
        <v>243.28649703000002</v>
      </c>
      <c r="BF15" s="296">
        <v>307.22010975000001</v>
      </c>
      <c r="BG15" s="296">
        <v>168.75385548</v>
      </c>
      <c r="BH15" s="296">
        <v>20.666227930000002</v>
      </c>
      <c r="BI15" s="296">
        <v>4.20228029</v>
      </c>
      <c r="BJ15" s="296">
        <v>28.713388009999999</v>
      </c>
      <c r="BK15" s="296">
        <v>29.334619060000001</v>
      </c>
      <c r="BL15" s="296">
        <v>15.83025928</v>
      </c>
      <c r="BM15" s="302">
        <f t="shared" si="9"/>
        <v>189.42008340999999</v>
      </c>
      <c r="BN15" s="638">
        <f t="shared" si="10"/>
        <v>45.164878340000001</v>
      </c>
      <c r="BO15" s="302">
        <f t="shared" si="0"/>
        <v>15</v>
      </c>
      <c r="BP15" s="302">
        <f t="shared" si="1"/>
        <v>50.26091856</v>
      </c>
      <c r="BQ15" s="302">
        <f t="shared" si="2"/>
        <v>18</v>
      </c>
      <c r="BR15" s="302">
        <f t="shared" si="3"/>
        <v>14</v>
      </c>
      <c r="BS15" s="290">
        <f t="shared" si="4"/>
        <v>15</v>
      </c>
      <c r="BT15" s="290">
        <f t="shared" si="5"/>
        <v>48</v>
      </c>
      <c r="BU15" s="290">
        <f t="shared" si="6"/>
        <v>16</v>
      </c>
      <c r="BV15" s="290">
        <f t="shared" si="7"/>
        <v>989.80843530000004</v>
      </c>
      <c r="BW15" s="290">
        <f t="shared" si="15"/>
        <v>222.33575170999998</v>
      </c>
      <c r="BX15" s="283">
        <f t="shared" si="17"/>
        <v>66.666666666666657</v>
      </c>
      <c r="BY15" s="303">
        <f t="shared" si="18"/>
        <v>333.33333333333337</v>
      </c>
      <c r="BZ15" s="303">
        <f t="shared" si="28"/>
        <v>50</v>
      </c>
      <c r="CA15" s="303">
        <f t="shared" si="28"/>
        <v>133.33333333333331</v>
      </c>
      <c r="CB15" s="303">
        <f t="shared" si="28"/>
        <v>50</v>
      </c>
      <c r="CC15" s="303">
        <f t="shared" si="28"/>
        <v>80</v>
      </c>
      <c r="CD15" s="303">
        <f t="shared" si="28"/>
        <v>0</v>
      </c>
      <c r="CE15" s="303">
        <f t="shared" si="28"/>
        <v>150</v>
      </c>
      <c r="CF15" s="303">
        <f t="shared" si="28"/>
        <v>400</v>
      </c>
      <c r="CG15" s="303">
        <f t="shared" si="28"/>
        <v>125</v>
      </c>
      <c r="CH15" s="303" t="e">
        <f t="shared" si="28"/>
        <v>#DIV/0!</v>
      </c>
      <c r="CI15" s="303">
        <f t="shared" si="28"/>
        <v>587.68197599999996</v>
      </c>
      <c r="CJ15" s="303">
        <f t="shared" si="29"/>
        <v>100</v>
      </c>
      <c r="CK15" s="303">
        <f t="shared" si="29"/>
        <v>70</v>
      </c>
      <c r="CL15" s="303">
        <f t="shared" si="29"/>
        <v>200</v>
      </c>
      <c r="CM15" s="303">
        <f t="shared" si="29"/>
        <v>14.180004957874246</v>
      </c>
      <c r="CN15" s="303">
        <f t="shared" si="29"/>
        <v>50</v>
      </c>
      <c r="CO15" s="303">
        <f t="shared" si="29"/>
        <v>57.142857142857139</v>
      </c>
      <c r="CP15" s="303">
        <f t="shared" si="29"/>
        <v>200</v>
      </c>
      <c r="CQ15" s="303">
        <f t="shared" si="29"/>
        <v>80</v>
      </c>
      <c r="CR15" s="303">
        <f t="shared" si="29"/>
        <v>100</v>
      </c>
      <c r="CS15" s="303">
        <f t="shared" si="29"/>
        <v>125</v>
      </c>
      <c r="CT15" s="303">
        <f t="shared" si="30"/>
        <v>75</v>
      </c>
      <c r="CU15" s="303">
        <f t="shared" si="30"/>
        <v>125</v>
      </c>
      <c r="CV15" s="303">
        <f t="shared" si="30"/>
        <v>150</v>
      </c>
      <c r="CW15" s="303">
        <f t="shared" si="30"/>
        <v>60</v>
      </c>
      <c r="CX15" s="303">
        <f t="shared" si="30"/>
        <v>166.66666666666669</v>
      </c>
      <c r="CY15" s="303">
        <f t="shared" si="30"/>
        <v>740</v>
      </c>
      <c r="CZ15" s="364">
        <f t="shared" ref="CZ15:CZ21" si="32">AY15/AU15*100</f>
        <v>100</v>
      </c>
      <c r="DA15" s="303">
        <f t="shared" si="31"/>
        <v>133.33333333333331</v>
      </c>
      <c r="DB15" s="303">
        <f t="shared" ref="DB15:DC21" si="33">BA15/AW15*100</f>
        <v>40</v>
      </c>
      <c r="DC15" s="303">
        <f t="shared" si="33"/>
        <v>18.918918918918919</v>
      </c>
      <c r="DD15" s="609" t="str">
        <f>IF('1'!$A$1=1,MK16,ML16)</f>
        <v>5,5 times more</v>
      </c>
      <c r="DE15" s="406" t="str">
        <f>IF('1'!$A$1=1,MK15,ML15)</f>
        <v>106 times more</v>
      </c>
      <c r="DF15" s="406" t="str">
        <f>IF('1'!$A$1=1,JS14,JT14)</f>
        <v>121.6 times more</v>
      </c>
      <c r="DG15" s="406" t="str">
        <f>IF('1'!$A$1=1,JW13,JX13)</f>
        <v>44 times more</v>
      </c>
      <c r="DH15" s="406" t="str">
        <f>IF('1'!$A$1=1,JW18,JX18)</f>
        <v>10.2 times more</v>
      </c>
      <c r="DI15" s="303">
        <f t="shared" si="20"/>
        <v>4.8881507810264928</v>
      </c>
      <c r="DJ15" s="303">
        <f t="shared" si="21"/>
        <v>1.7272969693348048</v>
      </c>
      <c r="DK15" s="303">
        <f t="shared" si="22"/>
        <v>9.3461941776420456</v>
      </c>
      <c r="DL15" s="303">
        <f t="shared" si="12"/>
        <v>17.383080805212547</v>
      </c>
      <c r="DM15" s="303">
        <f t="shared" si="13"/>
        <v>76.599654923093638</v>
      </c>
      <c r="DN15" s="652">
        <f t="shared" si="14"/>
        <v>23.843764360635706</v>
      </c>
      <c r="JS15" s="114" t="s">
        <v>262</v>
      </c>
      <c r="JT15" s="114" t="s">
        <v>263</v>
      </c>
      <c r="JU15" s="114"/>
      <c r="MH15" s="370"/>
      <c r="MI15" s="370"/>
      <c r="MK15" s="140" t="s">
        <v>295</v>
      </c>
      <c r="ML15" s="168" t="s">
        <v>296</v>
      </c>
    </row>
    <row r="16" spans="1:353" ht="30" customHeight="1">
      <c r="A16" s="358">
        <v>15</v>
      </c>
      <c r="B16" s="576" t="str">
        <f>IF('1'!A1=1,D16,F16)</f>
        <v>animal or vegetable fats and oils</v>
      </c>
      <c r="C16" s="565">
        <v>15</v>
      </c>
      <c r="D16" s="445" t="s">
        <v>57</v>
      </c>
      <c r="E16" s="440">
        <v>15</v>
      </c>
      <c r="F16" s="446" t="s">
        <v>117</v>
      </c>
      <c r="G16" s="295">
        <v>81.564869279999996</v>
      </c>
      <c r="H16" s="296">
        <v>220.48251157000001</v>
      </c>
      <c r="I16" s="296">
        <v>92.124371870000004</v>
      </c>
      <c r="J16" s="296">
        <v>170.48769107999999</v>
      </c>
      <c r="K16" s="296">
        <v>195.19195291</v>
      </c>
      <c r="L16" s="296">
        <v>239.64345147</v>
      </c>
      <c r="M16" s="296">
        <v>104.96789052</v>
      </c>
      <c r="N16" s="296">
        <v>94.302821469999998</v>
      </c>
      <c r="O16" s="296">
        <v>116.2177303</v>
      </c>
      <c r="P16" s="296">
        <v>231.47484205000001</v>
      </c>
      <c r="Q16" s="296">
        <v>201.29365114000001</v>
      </c>
      <c r="R16" s="296">
        <v>215.69913234000001</v>
      </c>
      <c r="S16" s="296">
        <v>163.75721784000001</v>
      </c>
      <c r="T16" s="296">
        <v>109.02706736</v>
      </c>
      <c r="U16" s="296">
        <v>84.727316880000004</v>
      </c>
      <c r="V16" s="296">
        <v>82.112162940000005</v>
      </c>
      <c r="W16" s="296">
        <v>123.22539723</v>
      </c>
      <c r="X16" s="296">
        <v>229.88247516999999</v>
      </c>
      <c r="Y16" s="296">
        <v>221.30714767000001</v>
      </c>
      <c r="Z16" s="296">
        <v>148.53353455000001</v>
      </c>
      <c r="AA16" s="296">
        <v>123.55904221</v>
      </c>
      <c r="AB16" s="296">
        <v>86.318987640000003</v>
      </c>
      <c r="AC16" s="296">
        <v>140.96540494000001</v>
      </c>
      <c r="AD16" s="296">
        <v>264.67169874000001</v>
      </c>
      <c r="AE16" s="296">
        <v>323.62241101000001</v>
      </c>
      <c r="AF16" s="296">
        <v>364.46032219</v>
      </c>
      <c r="AG16" s="296">
        <v>182.62851903999999</v>
      </c>
      <c r="AH16" s="296">
        <v>278.66308769</v>
      </c>
      <c r="AI16" s="296">
        <v>307.87902333</v>
      </c>
      <c r="AJ16" s="296">
        <v>426.54021062999999</v>
      </c>
      <c r="AK16" s="296">
        <v>334.37304594</v>
      </c>
      <c r="AL16" s="296">
        <v>318.93860210999998</v>
      </c>
      <c r="AM16" s="296">
        <v>284.09864993000002</v>
      </c>
      <c r="AN16" s="296">
        <v>251.11166252999999</v>
      </c>
      <c r="AO16" s="296">
        <v>183.58739560000001</v>
      </c>
      <c r="AP16" s="296">
        <v>339.72054075</v>
      </c>
      <c r="AQ16" s="295">
        <v>319.20150138999998</v>
      </c>
      <c r="AR16" s="296">
        <v>371.38406842000001</v>
      </c>
      <c r="AS16" s="296">
        <v>331.52570007999998</v>
      </c>
      <c r="AT16" s="296">
        <v>441.51712451999998</v>
      </c>
      <c r="AU16" s="296">
        <v>473.18948621999999</v>
      </c>
      <c r="AV16" s="296">
        <v>440.62054369999998</v>
      </c>
      <c r="AW16" s="296">
        <v>353.06438098000001</v>
      </c>
      <c r="AX16" s="296">
        <v>479.21679633000002</v>
      </c>
      <c r="AY16" s="296">
        <v>459.16340944000001</v>
      </c>
      <c r="AZ16" s="296">
        <v>485.57403505000002</v>
      </c>
      <c r="BA16" s="296">
        <v>557.66564407999999</v>
      </c>
      <c r="BB16" s="296">
        <v>860.15149640000004</v>
      </c>
      <c r="BC16" s="296">
        <v>658.69598078999991</v>
      </c>
      <c r="BD16" s="296">
        <v>764.27595530999997</v>
      </c>
      <c r="BE16" s="296">
        <v>798.53988670000012</v>
      </c>
      <c r="BF16" s="296">
        <v>836.17053981000004</v>
      </c>
      <c r="BG16" s="296">
        <v>592.75183443000003</v>
      </c>
      <c r="BH16" s="296">
        <v>621.6057783</v>
      </c>
      <c r="BI16" s="296">
        <v>860.81674544999987</v>
      </c>
      <c r="BJ16" s="296">
        <v>906.34109934000003</v>
      </c>
      <c r="BK16" s="296">
        <v>953.81174841999996</v>
      </c>
      <c r="BL16" s="296">
        <v>901.40411982000001</v>
      </c>
      <c r="BM16" s="302">
        <f t="shared" si="9"/>
        <v>1214.35761273</v>
      </c>
      <c r="BN16" s="638">
        <f t="shared" si="10"/>
        <v>1855.21586824</v>
      </c>
      <c r="BO16" s="302">
        <f t="shared" si="0"/>
        <v>615.51513353000007</v>
      </c>
      <c r="BP16" s="302">
        <f t="shared" si="1"/>
        <v>1149.3743399300001</v>
      </c>
      <c r="BQ16" s="302">
        <f t="shared" si="2"/>
        <v>1387.7308820099997</v>
      </c>
      <c r="BR16" s="302">
        <f t="shared" si="3"/>
        <v>1058.5182488100002</v>
      </c>
      <c r="BS16" s="290">
        <f t="shared" si="4"/>
        <v>1463.6283944099998</v>
      </c>
      <c r="BT16" s="290">
        <f t="shared" si="5"/>
        <v>1746.09120723</v>
      </c>
      <c r="BU16" s="290">
        <f t="shared" si="6"/>
        <v>2362.5545849700002</v>
      </c>
      <c r="BV16" s="290">
        <f t="shared" si="7"/>
        <v>3057.6823626100004</v>
      </c>
      <c r="BW16" s="290">
        <f t="shared" si="15"/>
        <v>2981.5154575200004</v>
      </c>
      <c r="BX16" s="283">
        <f t="shared" si="17"/>
        <v>75.24883413102323</v>
      </c>
      <c r="BY16" s="192">
        <f t="shared" si="18"/>
        <v>210.84899441616969</v>
      </c>
      <c r="BZ16" s="192">
        <f t="shared" ref="BZ16:CI21" si="34">Y16/U16*100</f>
        <v>261.19928710056894</v>
      </c>
      <c r="CA16" s="192">
        <f t="shared" si="34"/>
        <v>180.89102665403493</v>
      </c>
      <c r="CB16" s="192">
        <f t="shared" si="34"/>
        <v>100.27075991435213</v>
      </c>
      <c r="CC16" s="192">
        <f t="shared" si="34"/>
        <v>37.549181413749089</v>
      </c>
      <c r="CD16" s="192">
        <f t="shared" si="34"/>
        <v>63.696724856894008</v>
      </c>
      <c r="CE16" s="192">
        <f t="shared" si="34"/>
        <v>178.18986099122623</v>
      </c>
      <c r="CF16" s="192">
        <f t="shared" si="34"/>
        <v>261.91722210016309</v>
      </c>
      <c r="CG16" s="192">
        <f t="shared" si="34"/>
        <v>422.22497292253928</v>
      </c>
      <c r="CH16" s="192">
        <f t="shared" si="34"/>
        <v>129.55555947768411</v>
      </c>
      <c r="CI16" s="192">
        <f t="shared" si="34"/>
        <v>105.28631849064618</v>
      </c>
      <c r="CJ16" s="192">
        <f t="shared" ref="CJ16:CS21" si="35">AI16/AE16*100</f>
        <v>95.135260369989169</v>
      </c>
      <c r="CK16" s="192">
        <f t="shared" si="35"/>
        <v>117.03337363775819</v>
      </c>
      <c r="CL16" s="192">
        <f t="shared" si="35"/>
        <v>183.08917342026103</v>
      </c>
      <c r="CM16" s="192">
        <f t="shared" si="35"/>
        <v>114.45312142123562</v>
      </c>
      <c r="CN16" s="192">
        <f t="shared" si="35"/>
        <v>92.276065727767687</v>
      </c>
      <c r="CO16" s="192">
        <f t="shared" si="35"/>
        <v>58.87174439172054</v>
      </c>
      <c r="CP16" s="192">
        <f t="shared" si="35"/>
        <v>54.904962534851862</v>
      </c>
      <c r="CQ16" s="192">
        <f t="shared" si="35"/>
        <v>106.51596843483763</v>
      </c>
      <c r="CR16" s="192">
        <f t="shared" si="35"/>
        <v>112.35586704429925</v>
      </c>
      <c r="CS16" s="192">
        <f t="shared" si="35"/>
        <v>147.89598566559258</v>
      </c>
      <c r="CT16" s="192">
        <f t="shared" ref="CT16:CU21" si="36">AS16/AO16*100</f>
        <v>180.5819506271159</v>
      </c>
      <c r="CU16" s="192">
        <f t="shared" si="36"/>
        <v>129.96480093469296</v>
      </c>
      <c r="CV16" s="192">
        <f t="shared" ref="CV16:CV21" si="37">AU16/AQ16*100</f>
        <v>148.2416229746544</v>
      </c>
      <c r="CW16" s="192">
        <f t="shared" ref="CW16:CY21" si="38">AV16/AR16*100</f>
        <v>118.64282320309447</v>
      </c>
      <c r="CX16" s="192">
        <f t="shared" si="38"/>
        <v>106.49683596016916</v>
      </c>
      <c r="CY16" s="192">
        <f t="shared" si="38"/>
        <v>108.53866582207556</v>
      </c>
      <c r="CZ16" s="303">
        <f t="shared" si="32"/>
        <v>97.035843528129689</v>
      </c>
      <c r="DA16" s="303">
        <f t="shared" si="31"/>
        <v>110.20231398484384</v>
      </c>
      <c r="DB16" s="303">
        <f t="shared" si="33"/>
        <v>157.95012867967273</v>
      </c>
      <c r="DC16" s="303">
        <f t="shared" si="33"/>
        <v>179.49109943293377</v>
      </c>
      <c r="DD16" s="283">
        <f t="shared" ref="DD16:DH21" si="39">BC16/AY16*100</f>
        <v>143.45567770597219</v>
      </c>
      <c r="DE16" s="403">
        <f t="shared" si="39"/>
        <v>157.39638039569016</v>
      </c>
      <c r="DF16" s="403">
        <f t="shared" si="39"/>
        <v>143.19330860293152</v>
      </c>
      <c r="DG16" s="303">
        <f t="shared" si="39"/>
        <v>97.21200780439635</v>
      </c>
      <c r="DH16" s="303">
        <f t="shared" si="39"/>
        <v>89.988682444834339</v>
      </c>
      <c r="DI16" s="303">
        <f t="shared" si="20"/>
        <v>81.332635677105515</v>
      </c>
      <c r="DJ16" s="303">
        <f t="shared" si="21"/>
        <v>107.79884133369487</v>
      </c>
      <c r="DK16" s="303">
        <f t="shared" si="22"/>
        <v>108.39189569462044</v>
      </c>
      <c r="DL16" s="303">
        <f t="shared" si="12"/>
        <v>160.91249204436474</v>
      </c>
      <c r="DM16" s="303">
        <f t="shared" si="13"/>
        <v>145.0121847781414</v>
      </c>
      <c r="DN16" s="652">
        <f t="shared" si="14"/>
        <v>152.77343747771999</v>
      </c>
      <c r="JW16" s="496" t="s">
        <v>297</v>
      </c>
      <c r="JX16" s="496" t="s">
        <v>298</v>
      </c>
      <c r="MK16" s="140" t="s">
        <v>70</v>
      </c>
      <c r="ML16" s="168" t="s">
        <v>273</v>
      </c>
    </row>
    <row r="17" spans="1:350" ht="30" customHeight="1">
      <c r="A17" s="315">
        <v>1512</v>
      </c>
      <c r="B17" s="576" t="str">
        <f>IF('1'!$A$1=1,D17,F17)</f>
        <v>sunflower oil</v>
      </c>
      <c r="C17" s="566">
        <v>1512</v>
      </c>
      <c r="D17" s="447" t="s">
        <v>198</v>
      </c>
      <c r="E17" s="443">
        <v>1512</v>
      </c>
      <c r="F17" s="446" t="s">
        <v>217</v>
      </c>
      <c r="G17" s="295">
        <v>75.473175690000005</v>
      </c>
      <c r="H17" s="296">
        <v>211.97972874999999</v>
      </c>
      <c r="I17" s="296">
        <v>84.259426599999998</v>
      </c>
      <c r="J17" s="296">
        <v>158.15566570999999</v>
      </c>
      <c r="K17" s="296">
        <v>188.32045081999999</v>
      </c>
      <c r="L17" s="296">
        <v>229.64025444999999</v>
      </c>
      <c r="M17" s="296">
        <v>87.641359059999999</v>
      </c>
      <c r="N17" s="296">
        <v>80.734452009999998</v>
      </c>
      <c r="O17" s="296">
        <v>103.01373389</v>
      </c>
      <c r="P17" s="296">
        <v>214.92265886000001</v>
      </c>
      <c r="Q17" s="296">
        <v>188.11160529</v>
      </c>
      <c r="R17" s="296">
        <v>204.28739325999999</v>
      </c>
      <c r="S17" s="296">
        <v>154.49500953</v>
      </c>
      <c r="T17" s="296">
        <v>98.946413440000001</v>
      </c>
      <c r="U17" s="296">
        <v>54.07827108</v>
      </c>
      <c r="V17" s="296">
        <v>49.346547530000002</v>
      </c>
      <c r="W17" s="296">
        <v>103.92631234</v>
      </c>
      <c r="X17" s="296">
        <v>209.30475415000001</v>
      </c>
      <c r="Y17" s="296">
        <v>178.29933152000001</v>
      </c>
      <c r="Z17" s="296">
        <v>117.57911045</v>
      </c>
      <c r="AA17" s="296">
        <v>107.03800806</v>
      </c>
      <c r="AB17" s="296">
        <v>75.750611710000001</v>
      </c>
      <c r="AC17" s="296">
        <v>99.937724709999998</v>
      </c>
      <c r="AD17" s="296">
        <v>226.38779081000001</v>
      </c>
      <c r="AE17" s="296">
        <v>303.48624767000001</v>
      </c>
      <c r="AF17" s="296">
        <v>346.31193702000002</v>
      </c>
      <c r="AG17" s="296">
        <v>136.63976980000001</v>
      </c>
      <c r="AH17" s="296">
        <v>235.68220794999999</v>
      </c>
      <c r="AI17" s="296">
        <v>270.97849466000002</v>
      </c>
      <c r="AJ17" s="296">
        <v>404.61166360999999</v>
      </c>
      <c r="AK17" s="296">
        <v>281.86789355000002</v>
      </c>
      <c r="AL17" s="296">
        <v>290.32218124000002</v>
      </c>
      <c r="AM17" s="296">
        <v>264.78847787000001</v>
      </c>
      <c r="AN17" s="296">
        <v>233.60839123</v>
      </c>
      <c r="AO17" s="296">
        <v>113.7178213</v>
      </c>
      <c r="AP17" s="296">
        <v>309.72819132000001</v>
      </c>
      <c r="AQ17" s="295">
        <v>298.30367998000003</v>
      </c>
      <c r="AR17" s="296">
        <v>340.37657365000001</v>
      </c>
      <c r="AS17" s="296">
        <v>264.29163269999998</v>
      </c>
      <c r="AT17" s="296">
        <v>398.28590441</v>
      </c>
      <c r="AU17" s="296">
        <v>440.08883967000003</v>
      </c>
      <c r="AV17" s="296">
        <v>408.42508275</v>
      </c>
      <c r="AW17" s="296">
        <v>271.39395912999998</v>
      </c>
      <c r="AX17" s="296">
        <v>419.48443792</v>
      </c>
      <c r="AY17" s="296">
        <v>409.98204841</v>
      </c>
      <c r="AZ17" s="296">
        <v>413.59027093999998</v>
      </c>
      <c r="BA17" s="296">
        <v>380.72134831</v>
      </c>
      <c r="BB17" s="296">
        <v>705.98315734000005</v>
      </c>
      <c r="BC17" s="296">
        <v>581.90715849999992</v>
      </c>
      <c r="BD17" s="296">
        <v>673.43531237999991</v>
      </c>
      <c r="BE17" s="296">
        <v>686.54252165999992</v>
      </c>
      <c r="BF17" s="296">
        <v>720.13565432999997</v>
      </c>
      <c r="BG17" s="296">
        <v>506.25103565000006</v>
      </c>
      <c r="BH17" s="296">
        <v>553.04174071</v>
      </c>
      <c r="BI17" s="296">
        <v>706.85114324999995</v>
      </c>
      <c r="BJ17" s="296">
        <v>781.48961428999996</v>
      </c>
      <c r="BK17" s="296">
        <v>860.57047282000008</v>
      </c>
      <c r="BL17" s="296">
        <v>805.9318247299999</v>
      </c>
      <c r="BM17" s="302">
        <f t="shared" si="9"/>
        <v>1059.2927763600001</v>
      </c>
      <c r="BN17" s="638">
        <f t="shared" si="10"/>
        <v>1666.5022975500001</v>
      </c>
      <c r="BO17" s="302">
        <f t="shared" si="0"/>
        <v>509.11413528999998</v>
      </c>
      <c r="BP17" s="302">
        <f t="shared" si="1"/>
        <v>1022.1201624400001</v>
      </c>
      <c r="BQ17" s="302">
        <f t="shared" si="2"/>
        <v>1247.78023306</v>
      </c>
      <c r="BR17" s="302">
        <f t="shared" si="3"/>
        <v>921.84288171999992</v>
      </c>
      <c r="BS17" s="290">
        <f t="shared" si="4"/>
        <v>1301.25779074</v>
      </c>
      <c r="BT17" s="290">
        <f t="shared" si="5"/>
        <v>1539.3923194700001</v>
      </c>
      <c r="BU17" s="290">
        <f t="shared" si="6"/>
        <v>1910.2768249999999</v>
      </c>
      <c r="BV17" s="290">
        <f t="shared" si="7"/>
        <v>2662.0206468699998</v>
      </c>
      <c r="BW17" s="290">
        <f t="shared" si="15"/>
        <v>2547.6335338999997</v>
      </c>
      <c r="BX17" s="283">
        <f t="shared" si="17"/>
        <v>67.268394400674453</v>
      </c>
      <c r="BY17" s="303">
        <f t="shared" si="18"/>
        <v>211.53344206550759</v>
      </c>
      <c r="BZ17" s="303">
        <f t="shared" si="34"/>
        <v>329.70605006257534</v>
      </c>
      <c r="CA17" s="303">
        <f t="shared" si="34"/>
        <v>238.2722122120465</v>
      </c>
      <c r="CB17" s="303">
        <f t="shared" si="34"/>
        <v>102.99413656651257</v>
      </c>
      <c r="CC17" s="303">
        <f t="shared" si="34"/>
        <v>36.191538991853328</v>
      </c>
      <c r="CD17" s="303">
        <f t="shared" si="34"/>
        <v>56.050532471452307</v>
      </c>
      <c r="CE17" s="303">
        <f t="shared" si="34"/>
        <v>192.54082629437005</v>
      </c>
      <c r="CF17" s="303">
        <f t="shared" si="34"/>
        <v>283.53129245443472</v>
      </c>
      <c r="CG17" s="303">
        <f t="shared" si="34"/>
        <v>457.17378276205079</v>
      </c>
      <c r="CH17" s="303">
        <f t="shared" si="34"/>
        <v>136.72491563771564</v>
      </c>
      <c r="CI17" s="303">
        <f t="shared" si="34"/>
        <v>104.10552932503347</v>
      </c>
      <c r="CJ17" s="303">
        <f t="shared" si="35"/>
        <v>89.288558127567043</v>
      </c>
      <c r="CK17" s="303">
        <f t="shared" si="35"/>
        <v>116.83445482464934</v>
      </c>
      <c r="CL17" s="303">
        <f t="shared" si="35"/>
        <v>206.28539843309954</v>
      </c>
      <c r="CM17" s="303">
        <f t="shared" si="35"/>
        <v>123.18374974728339</v>
      </c>
      <c r="CN17" s="303">
        <f t="shared" si="35"/>
        <v>97.715679689723459</v>
      </c>
      <c r="CO17" s="303">
        <f t="shared" si="35"/>
        <v>57.736445149829429</v>
      </c>
      <c r="CP17" s="303">
        <f t="shared" si="35"/>
        <v>40.344368373345013</v>
      </c>
      <c r="CQ17" s="303">
        <f t="shared" si="35"/>
        <v>106.68430155667563</v>
      </c>
      <c r="CR17" s="303">
        <f t="shared" si="35"/>
        <v>112.65734913376954</v>
      </c>
      <c r="CS17" s="303">
        <f t="shared" si="35"/>
        <v>145.70391579593601</v>
      </c>
      <c r="CT17" s="303">
        <f t="shared" si="36"/>
        <v>232.41003888279735</v>
      </c>
      <c r="CU17" s="303">
        <f t="shared" si="36"/>
        <v>128.59207381562027</v>
      </c>
      <c r="CV17" s="303">
        <f t="shared" si="37"/>
        <v>147.53047622459974</v>
      </c>
      <c r="CW17" s="303">
        <f t="shared" si="38"/>
        <v>119.99212471360394</v>
      </c>
      <c r="CX17" s="303">
        <f t="shared" si="38"/>
        <v>102.6873065777538</v>
      </c>
      <c r="CY17" s="303">
        <f t="shared" si="38"/>
        <v>105.32244131044568</v>
      </c>
      <c r="CZ17" s="303">
        <f t="shared" si="32"/>
        <v>93.15892871026324</v>
      </c>
      <c r="DA17" s="303">
        <f t="shared" si="31"/>
        <v>101.26465988700346</v>
      </c>
      <c r="DB17" s="303">
        <f t="shared" si="33"/>
        <v>140.28364873354872</v>
      </c>
      <c r="DC17" s="303">
        <f t="shared" si="33"/>
        <v>168.29781835068653</v>
      </c>
      <c r="DD17" s="283">
        <f t="shared" si="39"/>
        <v>141.93478976866501</v>
      </c>
      <c r="DE17" s="403">
        <f t="shared" si="39"/>
        <v>162.82668130694398</v>
      </c>
      <c r="DF17" s="403">
        <f t="shared" si="39"/>
        <v>180.3267730342736</v>
      </c>
      <c r="DG17" s="303">
        <f t="shared" si="39"/>
        <v>102.00465079695719</v>
      </c>
      <c r="DH17" s="303">
        <f t="shared" si="39"/>
        <v>86.998592173187731</v>
      </c>
      <c r="DI17" s="303">
        <f t="shared" si="20"/>
        <v>82.122474206985856</v>
      </c>
      <c r="DJ17" s="303">
        <f t="shared" si="21"/>
        <v>102.95810105700308</v>
      </c>
      <c r="DK17" s="303">
        <f t="shared" si="22"/>
        <v>108.51977812667566</v>
      </c>
      <c r="DL17" s="303">
        <f t="shared" si="12"/>
        <v>169.98888144793071</v>
      </c>
      <c r="DM17" s="303">
        <f t="shared" si="13"/>
        <v>145.72712426648619</v>
      </c>
      <c r="DN17" s="652">
        <f t="shared" si="14"/>
        <v>157.32216198778647</v>
      </c>
      <c r="JW17" s="496" t="s">
        <v>299</v>
      </c>
      <c r="JX17" s="496" t="s">
        <v>300</v>
      </c>
    </row>
    <row r="18" spans="1:350" ht="30" customHeight="1">
      <c r="A18" s="357">
        <v>20</v>
      </c>
      <c r="B18" s="577" t="str">
        <f>IF('1'!A1=1,D18,F18)</f>
        <v xml:space="preserve">preparations of vegetables or fruit </v>
      </c>
      <c r="C18" s="565">
        <v>20</v>
      </c>
      <c r="D18" s="445" t="s">
        <v>66</v>
      </c>
      <c r="E18" s="440">
        <v>20</v>
      </c>
      <c r="F18" s="446" t="s">
        <v>118</v>
      </c>
      <c r="G18" s="295">
        <v>5.5251856000000004</v>
      </c>
      <c r="H18" s="296">
        <v>2.9575794000000002</v>
      </c>
      <c r="I18" s="296">
        <v>7.3168644599999997</v>
      </c>
      <c r="J18" s="296">
        <v>15.59229768</v>
      </c>
      <c r="K18" s="296">
        <v>4.9445959899999998</v>
      </c>
      <c r="L18" s="296">
        <v>3.4815552200000002</v>
      </c>
      <c r="M18" s="296">
        <v>4.4335445499999997</v>
      </c>
      <c r="N18" s="296">
        <v>6.7291491700000003</v>
      </c>
      <c r="O18" s="296">
        <v>15.377199490000001</v>
      </c>
      <c r="P18" s="296">
        <v>18.193608680000001</v>
      </c>
      <c r="Q18" s="296">
        <v>20.138415930000001</v>
      </c>
      <c r="R18" s="296">
        <v>34.088991470000003</v>
      </c>
      <c r="S18" s="296">
        <v>53.150972840000001</v>
      </c>
      <c r="T18" s="296">
        <v>34.478275539999999</v>
      </c>
      <c r="U18" s="296">
        <v>32.246448600000001</v>
      </c>
      <c r="V18" s="296">
        <v>41.047755530000003</v>
      </c>
      <c r="W18" s="296">
        <v>53.826088509999998</v>
      </c>
      <c r="X18" s="296">
        <v>40.646415179999998</v>
      </c>
      <c r="Y18" s="296">
        <v>18.661420830000001</v>
      </c>
      <c r="Z18" s="296">
        <v>43.913090189999998</v>
      </c>
      <c r="AA18" s="296">
        <v>47.788452730000003</v>
      </c>
      <c r="AB18" s="296">
        <v>13.618389519999999</v>
      </c>
      <c r="AC18" s="296">
        <v>23.258393770000001</v>
      </c>
      <c r="AD18" s="296">
        <v>29.337354789999999</v>
      </c>
      <c r="AE18" s="296">
        <v>19.987004970000001</v>
      </c>
      <c r="AF18" s="296">
        <v>19.380331160000001</v>
      </c>
      <c r="AG18" s="296">
        <v>19.63894852</v>
      </c>
      <c r="AH18" s="296">
        <v>18.81345155</v>
      </c>
      <c r="AI18" s="296">
        <v>20.66909923</v>
      </c>
      <c r="AJ18" s="296">
        <v>13.943725130000001</v>
      </c>
      <c r="AK18" s="296">
        <v>27.72890666</v>
      </c>
      <c r="AL18" s="296">
        <v>46.114430570000003</v>
      </c>
      <c r="AM18" s="296">
        <v>26.461553840000001</v>
      </c>
      <c r="AN18" s="296">
        <v>19.156388069999998</v>
      </c>
      <c r="AO18" s="296">
        <v>20.92709717</v>
      </c>
      <c r="AP18" s="296">
        <v>28.907186719999999</v>
      </c>
      <c r="AQ18" s="295">
        <v>22.103164499999998</v>
      </c>
      <c r="AR18" s="296">
        <v>17.482496900000001</v>
      </c>
      <c r="AS18" s="296">
        <v>16.629170989999999</v>
      </c>
      <c r="AT18" s="296">
        <v>32.601000069999998</v>
      </c>
      <c r="AU18" s="296">
        <v>24.151771750000002</v>
      </c>
      <c r="AV18" s="296">
        <v>15.828785610000001</v>
      </c>
      <c r="AW18" s="296">
        <v>15.87557588</v>
      </c>
      <c r="AX18" s="296">
        <v>45.377927200000002</v>
      </c>
      <c r="AY18" s="296">
        <v>22.93091094</v>
      </c>
      <c r="AZ18" s="296">
        <v>14.94396667</v>
      </c>
      <c r="BA18" s="296">
        <v>16.274908910000001</v>
      </c>
      <c r="BB18" s="296">
        <v>33.839399380000003</v>
      </c>
      <c r="BC18" s="296">
        <v>25.673793179999997</v>
      </c>
      <c r="BD18" s="296">
        <v>14.298795940000002</v>
      </c>
      <c r="BE18" s="296">
        <v>28.02763685</v>
      </c>
      <c r="BF18" s="296">
        <v>46.518080650000002</v>
      </c>
      <c r="BG18" s="296">
        <v>21.57701599</v>
      </c>
      <c r="BH18" s="296">
        <v>7.5698216700000005</v>
      </c>
      <c r="BI18" s="296">
        <v>27.943999070000004</v>
      </c>
      <c r="BJ18" s="296">
        <v>58.560152689999995</v>
      </c>
      <c r="BK18" s="296">
        <v>50.453322239999999</v>
      </c>
      <c r="BL18" s="296">
        <v>31.510279730000001</v>
      </c>
      <c r="BM18" s="302">
        <f t="shared" si="9"/>
        <v>29.146837659999999</v>
      </c>
      <c r="BN18" s="638">
        <f t="shared" si="10"/>
        <v>81.963601969999999</v>
      </c>
      <c r="BO18" s="302">
        <f t="shared" si="0"/>
        <v>114.00259081000002</v>
      </c>
      <c r="BP18" s="302">
        <f t="shared" si="1"/>
        <v>77.819736199999994</v>
      </c>
      <c r="BQ18" s="302">
        <f t="shared" si="2"/>
        <v>108.45616159000001</v>
      </c>
      <c r="BR18" s="302">
        <f t="shared" si="3"/>
        <v>95.452225799999994</v>
      </c>
      <c r="BS18" s="290">
        <f t="shared" si="4"/>
        <v>88.815832459999996</v>
      </c>
      <c r="BT18" s="290">
        <f t="shared" si="5"/>
        <v>101.23406044000001</v>
      </c>
      <c r="BU18" s="290">
        <f t="shared" si="6"/>
        <v>87.989185899999995</v>
      </c>
      <c r="BV18" s="290">
        <f t="shared" si="7"/>
        <v>114.51830662</v>
      </c>
      <c r="BW18" s="290">
        <f t="shared" si="15"/>
        <v>115.65098942</v>
      </c>
      <c r="BX18" s="283">
        <f t="shared" si="17"/>
        <v>101.27018497296802</v>
      </c>
      <c r="BY18" s="192">
        <f t="shared" si="18"/>
        <v>117.88993081409778</v>
      </c>
      <c r="BZ18" s="192">
        <f t="shared" si="34"/>
        <v>57.871243625879472</v>
      </c>
      <c r="CA18" s="192">
        <f t="shared" si="34"/>
        <v>106.98049046288499</v>
      </c>
      <c r="CB18" s="192">
        <f t="shared" si="34"/>
        <v>88.783067937626001</v>
      </c>
      <c r="CC18" s="192">
        <f t="shared" si="34"/>
        <v>33.504527913942347</v>
      </c>
      <c r="CD18" s="192">
        <f t="shared" si="34"/>
        <v>124.63356344555466</v>
      </c>
      <c r="CE18" s="192">
        <f t="shared" si="34"/>
        <v>66.807766574989927</v>
      </c>
      <c r="CF18" s="192">
        <f t="shared" si="34"/>
        <v>41.823921529589143</v>
      </c>
      <c r="CG18" s="192">
        <f t="shared" si="34"/>
        <v>142.31000759332076</v>
      </c>
      <c r="CH18" s="192">
        <f t="shared" si="34"/>
        <v>84.438111738100474</v>
      </c>
      <c r="CI18" s="192">
        <f t="shared" si="34"/>
        <v>64.127975015705232</v>
      </c>
      <c r="CJ18" s="192">
        <f t="shared" si="35"/>
        <v>103.4126886996016</v>
      </c>
      <c r="CK18" s="192">
        <f t="shared" si="35"/>
        <v>71.947816654336265</v>
      </c>
      <c r="CL18" s="192">
        <f t="shared" si="35"/>
        <v>141.19343829310063</v>
      </c>
      <c r="CM18" s="192">
        <f t="shared" si="35"/>
        <v>245.114143183365</v>
      </c>
      <c r="CN18" s="192">
        <f t="shared" si="35"/>
        <v>128.02470753825878</v>
      </c>
      <c r="CO18" s="192">
        <f t="shared" si="35"/>
        <v>137.38357498732478</v>
      </c>
      <c r="CP18" s="192">
        <f t="shared" si="35"/>
        <v>75.470329308685407</v>
      </c>
      <c r="CQ18" s="192">
        <f t="shared" si="35"/>
        <v>62.685771813055254</v>
      </c>
      <c r="CR18" s="192">
        <f t="shared" si="35"/>
        <v>83.52935218259276</v>
      </c>
      <c r="CS18" s="192">
        <f t="shared" si="35"/>
        <v>91.261968780944642</v>
      </c>
      <c r="CT18" s="192">
        <f t="shared" si="36"/>
        <v>79.462387233709194</v>
      </c>
      <c r="CU18" s="192">
        <f t="shared" si="36"/>
        <v>112.77818345236746</v>
      </c>
      <c r="CV18" s="192">
        <f t="shared" si="37"/>
        <v>109.26838892231928</v>
      </c>
      <c r="CW18" s="192">
        <f t="shared" si="38"/>
        <v>90.540760284647888</v>
      </c>
      <c r="CX18" s="192">
        <f t="shared" si="38"/>
        <v>95.46823404213491</v>
      </c>
      <c r="CY18" s="192">
        <f t="shared" si="38"/>
        <v>139.19182571873785</v>
      </c>
      <c r="CZ18" s="303">
        <f t="shared" si="32"/>
        <v>94.945046588559279</v>
      </c>
      <c r="DA18" s="303">
        <f t="shared" si="31"/>
        <v>94.410064285405397</v>
      </c>
      <c r="DB18" s="303">
        <f t="shared" si="33"/>
        <v>102.51539240540608</v>
      </c>
      <c r="DC18" s="303">
        <f t="shared" si="33"/>
        <v>74.572377955597773</v>
      </c>
      <c r="DD18" s="283">
        <f t="shared" si="39"/>
        <v>111.96150579092519</v>
      </c>
      <c r="DE18" s="403">
        <f t="shared" si="39"/>
        <v>95.682734415520486</v>
      </c>
      <c r="DF18" s="403">
        <f t="shared" si="39"/>
        <v>172.21378629516397</v>
      </c>
      <c r="DG18" s="303">
        <f t="shared" si="39"/>
        <v>137.46721721513012</v>
      </c>
      <c r="DH18" s="303">
        <f t="shared" si="39"/>
        <v>84.04296100199403</v>
      </c>
      <c r="DI18" s="303">
        <f t="shared" si="20"/>
        <v>52.940273445149955</v>
      </c>
      <c r="DJ18" s="303">
        <f t="shared" si="21"/>
        <v>99.70158818437811</v>
      </c>
      <c r="DK18" s="303">
        <f t="shared" si="22"/>
        <v>125.88686349852655</v>
      </c>
      <c r="DL18" s="303">
        <f t="shared" si="12"/>
        <v>233.82900704797595</v>
      </c>
      <c r="DM18" s="303">
        <f t="shared" si="13"/>
        <v>416.26185006284305</v>
      </c>
      <c r="DN18" s="652">
        <f t="shared" si="14"/>
        <v>281.20924446799836</v>
      </c>
      <c r="JW18" s="496" t="s">
        <v>208</v>
      </c>
      <c r="JX18" s="496" t="s">
        <v>211</v>
      </c>
      <c r="MK18" s="140" t="s">
        <v>279</v>
      </c>
      <c r="ML18" s="168" t="s">
        <v>281</v>
      </c>
    </row>
    <row r="19" spans="1:350" ht="30" customHeight="1">
      <c r="A19" s="357">
        <v>23</v>
      </c>
      <c r="B19" s="577" t="str">
        <f>IF('1'!A1=1,D19,F19)</f>
        <v>residues and wastes of food industry</v>
      </c>
      <c r="C19" s="567">
        <v>23</v>
      </c>
      <c r="D19" s="200" t="s">
        <v>40</v>
      </c>
      <c r="E19" s="197">
        <v>23</v>
      </c>
      <c r="F19" s="232" t="s">
        <v>119</v>
      </c>
      <c r="G19" s="295">
        <v>45.463837949999999</v>
      </c>
      <c r="H19" s="296">
        <v>35.388237750000002</v>
      </c>
      <c r="I19" s="296">
        <v>32.321197810000001</v>
      </c>
      <c r="J19" s="296">
        <v>67.623817360000004</v>
      </c>
      <c r="K19" s="296">
        <v>85.359449710000007</v>
      </c>
      <c r="L19" s="296">
        <v>66.665267259999993</v>
      </c>
      <c r="M19" s="296">
        <v>35.258295629999999</v>
      </c>
      <c r="N19" s="296">
        <v>82.403527130000001</v>
      </c>
      <c r="O19" s="296">
        <v>87.768005400000007</v>
      </c>
      <c r="P19" s="296">
        <v>114.04021739</v>
      </c>
      <c r="Q19" s="296">
        <v>102.25293965</v>
      </c>
      <c r="R19" s="296">
        <v>190.94426437999999</v>
      </c>
      <c r="S19" s="296">
        <v>167.10208283</v>
      </c>
      <c r="T19" s="296">
        <v>103.63020349</v>
      </c>
      <c r="U19" s="296">
        <v>50.111885360000002</v>
      </c>
      <c r="V19" s="296">
        <v>134.76360661000001</v>
      </c>
      <c r="W19" s="296">
        <v>146.57205884000001</v>
      </c>
      <c r="X19" s="296">
        <v>153.03716528000001</v>
      </c>
      <c r="Y19" s="296">
        <v>117.80015761999999</v>
      </c>
      <c r="Z19" s="296">
        <v>140.94554664</v>
      </c>
      <c r="AA19" s="296">
        <v>127.13469808000001</v>
      </c>
      <c r="AB19" s="296">
        <v>105.12472603000001</v>
      </c>
      <c r="AC19" s="296">
        <v>75.183294149999995</v>
      </c>
      <c r="AD19" s="296">
        <v>151.34571574</v>
      </c>
      <c r="AE19" s="296">
        <v>91.837392719999997</v>
      </c>
      <c r="AF19" s="296">
        <v>111.51385378000001</v>
      </c>
      <c r="AG19" s="296">
        <v>66.319352280000004</v>
      </c>
      <c r="AH19" s="296">
        <v>150.01304585</v>
      </c>
      <c r="AI19" s="296">
        <v>123.72939138</v>
      </c>
      <c r="AJ19" s="296">
        <v>134.40745491999999</v>
      </c>
      <c r="AK19" s="296">
        <v>79.786500140000001</v>
      </c>
      <c r="AL19" s="296">
        <v>138.16808861000001</v>
      </c>
      <c r="AM19" s="296">
        <v>119.61267671</v>
      </c>
      <c r="AN19" s="296">
        <v>130.64482862</v>
      </c>
      <c r="AO19" s="296">
        <v>86.20380591</v>
      </c>
      <c r="AP19" s="296">
        <v>165.70242499</v>
      </c>
      <c r="AQ19" s="295">
        <v>147.69882021999999</v>
      </c>
      <c r="AR19" s="296">
        <v>140.42531617</v>
      </c>
      <c r="AS19" s="296">
        <v>104.5233621</v>
      </c>
      <c r="AT19" s="296">
        <v>112.00223089000001</v>
      </c>
      <c r="AU19" s="296">
        <v>126.92788274999999</v>
      </c>
      <c r="AV19" s="296">
        <v>96.825937370000005</v>
      </c>
      <c r="AW19" s="296">
        <v>65.292657030000001</v>
      </c>
      <c r="AX19" s="296">
        <v>168.6068693</v>
      </c>
      <c r="AY19" s="296">
        <v>149.13720386</v>
      </c>
      <c r="AZ19" s="296">
        <v>133.0727215</v>
      </c>
      <c r="BA19" s="296">
        <v>76.54263847</v>
      </c>
      <c r="BB19" s="296">
        <v>114.16682742</v>
      </c>
      <c r="BC19" s="296">
        <v>150.06126778999999</v>
      </c>
      <c r="BD19" s="296">
        <v>99.070087059999992</v>
      </c>
      <c r="BE19" s="296">
        <v>118.00098074000002</v>
      </c>
      <c r="BF19" s="296">
        <v>146.82897044000001</v>
      </c>
      <c r="BG19" s="296">
        <v>203.39948224</v>
      </c>
      <c r="BH19" s="296">
        <v>152.17042612</v>
      </c>
      <c r="BI19" s="296">
        <v>199.20575171000002</v>
      </c>
      <c r="BJ19" s="296">
        <v>246.13959208000003</v>
      </c>
      <c r="BK19" s="296">
        <v>218.92641621000001</v>
      </c>
      <c r="BL19" s="296">
        <v>174.24250183999999</v>
      </c>
      <c r="BM19" s="302">
        <f t="shared" si="9"/>
        <v>355.56990836</v>
      </c>
      <c r="BN19" s="638">
        <f t="shared" si="10"/>
        <v>393.16891805</v>
      </c>
      <c r="BO19" s="302">
        <f t="shared" si="0"/>
        <v>458.788434</v>
      </c>
      <c r="BP19" s="302">
        <f t="shared" si="1"/>
        <v>419.68364463</v>
      </c>
      <c r="BQ19" s="302">
        <f t="shared" si="2"/>
        <v>476.09143504999997</v>
      </c>
      <c r="BR19" s="302">
        <f t="shared" si="3"/>
        <v>502.16373622999998</v>
      </c>
      <c r="BS19" s="290">
        <f t="shared" si="4"/>
        <v>504.64972938</v>
      </c>
      <c r="BT19" s="290">
        <f t="shared" si="5"/>
        <v>457.65334644999996</v>
      </c>
      <c r="BU19" s="290">
        <f t="shared" si="6"/>
        <v>472.91939124999999</v>
      </c>
      <c r="BV19" s="290">
        <f t="shared" si="7"/>
        <v>513.96130603000006</v>
      </c>
      <c r="BW19" s="290">
        <f t="shared" si="15"/>
        <v>800.91525215000001</v>
      </c>
      <c r="BX19" s="283">
        <f t="shared" si="17"/>
        <v>87.714082528291371</v>
      </c>
      <c r="BY19" s="192">
        <f t="shared" si="18"/>
        <v>147.67621805815295</v>
      </c>
      <c r="BZ19" s="192">
        <f t="shared" si="34"/>
        <v>235.07428781362455</v>
      </c>
      <c r="CA19" s="192">
        <f t="shared" si="34"/>
        <v>104.58724739230989</v>
      </c>
      <c r="CB19" s="192">
        <f t="shared" si="34"/>
        <v>86.738699780960232</v>
      </c>
      <c r="CC19" s="192">
        <f t="shared" si="34"/>
        <v>68.692285195992483</v>
      </c>
      <c r="CD19" s="192">
        <f t="shared" si="34"/>
        <v>63.822744951264355</v>
      </c>
      <c r="CE19" s="192">
        <f t="shared" si="34"/>
        <v>107.37885612417672</v>
      </c>
      <c r="CF19" s="192">
        <f t="shared" si="34"/>
        <v>72.236292772104562</v>
      </c>
      <c r="CG19" s="192">
        <f t="shared" si="34"/>
        <v>106.07766411507859</v>
      </c>
      <c r="CH19" s="192">
        <f t="shared" si="34"/>
        <v>88.21022413261737</v>
      </c>
      <c r="CI19" s="192">
        <f t="shared" si="34"/>
        <v>99.119453178120068</v>
      </c>
      <c r="CJ19" s="192">
        <f t="shared" si="35"/>
        <v>134.72659416326687</v>
      </c>
      <c r="CK19" s="192">
        <f t="shared" si="35"/>
        <v>120.52982689053648</v>
      </c>
      <c r="CL19" s="192">
        <f t="shared" si="35"/>
        <v>120.30651295136563</v>
      </c>
      <c r="CM19" s="192">
        <f t="shared" si="35"/>
        <v>92.104048569319815</v>
      </c>
      <c r="CN19" s="192">
        <f t="shared" si="35"/>
        <v>96.672807791192753</v>
      </c>
      <c r="CO19" s="192">
        <f t="shared" si="35"/>
        <v>97.200582138662227</v>
      </c>
      <c r="CP19" s="192">
        <f t="shared" si="35"/>
        <v>108.04309721411474</v>
      </c>
      <c r="CQ19" s="192">
        <f t="shared" si="35"/>
        <v>119.92814452092462</v>
      </c>
      <c r="CR19" s="192">
        <f t="shared" si="35"/>
        <v>123.48090878201366</v>
      </c>
      <c r="CS19" s="192">
        <f t="shared" si="35"/>
        <v>107.4863181752475</v>
      </c>
      <c r="CT19" s="192">
        <f t="shared" si="36"/>
        <v>121.25144707546474</v>
      </c>
      <c r="CU19" s="192">
        <f t="shared" si="36"/>
        <v>67.592390936197376</v>
      </c>
      <c r="CV19" s="192">
        <f t="shared" si="37"/>
        <v>85.936964534272292</v>
      </c>
      <c r="CW19" s="192">
        <f t="shared" si="38"/>
        <v>68.951909820008353</v>
      </c>
      <c r="CX19" s="192">
        <f t="shared" si="38"/>
        <v>62.467046331262246</v>
      </c>
      <c r="CY19" s="192">
        <f t="shared" si="38"/>
        <v>150.53884905702702</v>
      </c>
      <c r="CZ19" s="303">
        <f t="shared" si="32"/>
        <v>117.49759046540152</v>
      </c>
      <c r="DA19" s="303">
        <f t="shared" si="31"/>
        <v>137.43499429444253</v>
      </c>
      <c r="DB19" s="303">
        <f t="shared" si="33"/>
        <v>117.2300867382851</v>
      </c>
      <c r="DC19" s="303">
        <f t="shared" si="33"/>
        <v>67.711848214715658</v>
      </c>
      <c r="DD19" s="283">
        <f t="shared" si="39"/>
        <v>100.61960658111001</v>
      </c>
      <c r="DE19" s="403">
        <f t="shared" si="39"/>
        <v>74.44808067594829</v>
      </c>
      <c r="DF19" s="403">
        <f t="shared" si="39"/>
        <v>154.16372246724828</v>
      </c>
      <c r="DG19" s="303">
        <f t="shared" si="39"/>
        <v>128.60913608454899</v>
      </c>
      <c r="DH19" s="303">
        <f t="shared" si="39"/>
        <v>135.5442914987517</v>
      </c>
      <c r="DI19" s="303">
        <f t="shared" si="20"/>
        <v>153.59876087303806</v>
      </c>
      <c r="DJ19" s="303">
        <f t="shared" si="21"/>
        <v>168.81703055411401</v>
      </c>
      <c r="DK19" s="303">
        <f t="shared" si="22"/>
        <v>167.63693931953446</v>
      </c>
      <c r="DL19" s="303">
        <f t="shared" si="12"/>
        <v>107.63371361569108</v>
      </c>
      <c r="DM19" s="303">
        <f t="shared" si="13"/>
        <v>114.50483926659585</v>
      </c>
      <c r="DN19" s="652">
        <f t="shared" si="14"/>
        <v>110.57429461998582</v>
      </c>
      <c r="JW19" s="496" t="s">
        <v>301</v>
      </c>
      <c r="JX19" s="496" t="s">
        <v>302</v>
      </c>
      <c r="MK19" s="140" t="s">
        <v>280</v>
      </c>
      <c r="ML19" s="168" t="s">
        <v>282</v>
      </c>
    </row>
    <row r="20" spans="1:350" ht="34.950000000000003" customHeight="1">
      <c r="A20" s="191"/>
      <c r="B20" s="572" t="str">
        <f>IF('1'!A1=1,D20,F20)</f>
        <v>Mineral products</v>
      </c>
      <c r="C20" s="568"/>
      <c r="D20" s="196" t="s">
        <v>2</v>
      </c>
      <c r="E20" s="195"/>
      <c r="F20" s="195" t="s">
        <v>120</v>
      </c>
      <c r="G20" s="297">
        <v>418.19782963</v>
      </c>
      <c r="H20" s="298">
        <v>615.95821751000005</v>
      </c>
      <c r="I20" s="298">
        <v>579.26352527999995</v>
      </c>
      <c r="J20" s="298">
        <v>624.95630456000004</v>
      </c>
      <c r="K20" s="298">
        <v>715.21021484000005</v>
      </c>
      <c r="L20" s="298">
        <v>961.11658403000001</v>
      </c>
      <c r="M20" s="298">
        <v>844.09621015000005</v>
      </c>
      <c r="N20" s="298">
        <v>768.53906910000001</v>
      </c>
      <c r="O20" s="298">
        <v>725.51650911000002</v>
      </c>
      <c r="P20" s="298">
        <v>784.78997313000002</v>
      </c>
      <c r="Q20" s="298">
        <v>662.47649207999996</v>
      </c>
      <c r="R20" s="298">
        <v>580.53745438999999</v>
      </c>
      <c r="S20" s="298">
        <v>563.06422628999997</v>
      </c>
      <c r="T20" s="298">
        <v>720.53761663</v>
      </c>
      <c r="U20" s="298">
        <v>656.39918397999998</v>
      </c>
      <c r="V20" s="298">
        <v>764.83865078999997</v>
      </c>
      <c r="W20" s="298">
        <v>785.01052747999995</v>
      </c>
      <c r="X20" s="298">
        <v>736.56388948999995</v>
      </c>
      <c r="Y20" s="298">
        <v>581.81496119999997</v>
      </c>
      <c r="Z20" s="298">
        <v>417.60206416</v>
      </c>
      <c r="AA20" s="299">
        <v>350.13482519000002</v>
      </c>
      <c r="AB20" s="299">
        <v>305.85266941999998</v>
      </c>
      <c r="AC20" s="299">
        <v>338.51126485999998</v>
      </c>
      <c r="AD20" s="299">
        <v>284.24581637</v>
      </c>
      <c r="AE20" s="299">
        <v>239.97977840999999</v>
      </c>
      <c r="AF20" s="299">
        <v>319.72521182000003</v>
      </c>
      <c r="AG20" s="299">
        <v>326.12035619</v>
      </c>
      <c r="AH20" s="299">
        <v>404.99304654000002</v>
      </c>
      <c r="AI20" s="299">
        <v>521.43923638000001</v>
      </c>
      <c r="AJ20" s="299">
        <v>473.48072728</v>
      </c>
      <c r="AK20" s="299">
        <v>521.46899159999998</v>
      </c>
      <c r="AL20" s="299">
        <v>546.17494118000002</v>
      </c>
      <c r="AM20" s="299">
        <v>664.53479289999996</v>
      </c>
      <c r="AN20" s="299">
        <v>574.63294349</v>
      </c>
      <c r="AO20" s="299">
        <v>579.47541390000004</v>
      </c>
      <c r="AP20" s="299">
        <v>629.22557303999997</v>
      </c>
      <c r="AQ20" s="592">
        <v>667.83528206000005</v>
      </c>
      <c r="AR20" s="299">
        <v>672.58914737999999</v>
      </c>
      <c r="AS20" s="299">
        <v>603.46842671000002</v>
      </c>
      <c r="AT20" s="299">
        <v>465.50595375</v>
      </c>
      <c r="AU20" s="299">
        <v>528.39765925999995</v>
      </c>
      <c r="AV20" s="299">
        <v>320.40111344000002</v>
      </c>
      <c r="AW20" s="299">
        <v>418.93578443000001</v>
      </c>
      <c r="AX20" s="299">
        <v>597.55348325</v>
      </c>
      <c r="AY20" s="299">
        <v>820.15242656999999</v>
      </c>
      <c r="AZ20" s="299">
        <v>1042.5288073500001</v>
      </c>
      <c r="BA20" s="299">
        <v>1051.87043857</v>
      </c>
      <c r="BB20" s="299">
        <v>652.35590563000005</v>
      </c>
      <c r="BC20" s="299">
        <v>840.92294582</v>
      </c>
      <c r="BD20" s="299">
        <v>1127.55719277</v>
      </c>
      <c r="BE20" s="299">
        <v>858.52325034</v>
      </c>
      <c r="BF20" s="299">
        <v>470.78316758000005</v>
      </c>
      <c r="BG20" s="299">
        <v>468.56864875999997</v>
      </c>
      <c r="BH20" s="299">
        <v>593.73808878</v>
      </c>
      <c r="BI20" s="299">
        <v>449.71036744000003</v>
      </c>
      <c r="BJ20" s="299">
        <v>426.62409839999998</v>
      </c>
      <c r="BK20" s="299">
        <v>480.15785792000003</v>
      </c>
      <c r="BL20" s="299">
        <v>487.33291710999998</v>
      </c>
      <c r="BM20" s="299">
        <f t="shared" si="9"/>
        <v>1062.3067375400001</v>
      </c>
      <c r="BN20" s="637">
        <f t="shared" si="10"/>
        <v>967.49077503000001</v>
      </c>
      <c r="BO20" s="299">
        <f t="shared" si="0"/>
        <v>1278.7445758399999</v>
      </c>
      <c r="BP20" s="299">
        <f t="shared" si="1"/>
        <v>1290.81839296</v>
      </c>
      <c r="BQ20" s="299">
        <f t="shared" si="2"/>
        <v>2062.56389644</v>
      </c>
      <c r="BR20" s="299">
        <f t="shared" si="3"/>
        <v>2447.8687233299997</v>
      </c>
      <c r="BS20" s="291">
        <f t="shared" si="4"/>
        <v>2409.3988099000003</v>
      </c>
      <c r="BT20" s="291">
        <f t="shared" si="5"/>
        <v>1865.28804038</v>
      </c>
      <c r="BU20" s="291">
        <f t="shared" si="6"/>
        <v>3566.9075781199999</v>
      </c>
      <c r="BV20" s="291">
        <f t="shared" si="7"/>
        <v>3297.7865565100001</v>
      </c>
      <c r="BW20" s="291">
        <f t="shared" si="15"/>
        <v>1938.6412033800002</v>
      </c>
      <c r="BX20" s="283">
        <f t="shared" si="17"/>
        <v>139.41758165891522</v>
      </c>
      <c r="BY20" s="192">
        <f t="shared" si="18"/>
        <v>102.22421043539072</v>
      </c>
      <c r="BZ20" s="192">
        <f t="shared" si="34"/>
        <v>88.637368144218698</v>
      </c>
      <c r="CA20" s="192">
        <f t="shared" si="34"/>
        <v>54.600021027789303</v>
      </c>
      <c r="CB20" s="192">
        <f t="shared" si="34"/>
        <v>44.602564288403194</v>
      </c>
      <c r="CC20" s="192">
        <f t="shared" si="34"/>
        <v>41.524255232193596</v>
      </c>
      <c r="CD20" s="192">
        <f t="shared" si="34"/>
        <v>58.181945710336613</v>
      </c>
      <c r="CE20" s="192">
        <f t="shared" si="34"/>
        <v>68.066190463343617</v>
      </c>
      <c r="CF20" s="192">
        <f t="shared" si="34"/>
        <v>68.539248639370669</v>
      </c>
      <c r="CG20" s="192">
        <f t="shared" si="34"/>
        <v>104.53569440028335</v>
      </c>
      <c r="CH20" s="192">
        <f t="shared" si="34"/>
        <v>96.339587494931806</v>
      </c>
      <c r="CI20" s="192">
        <f t="shared" si="34"/>
        <v>142.47986187167817</v>
      </c>
      <c r="CJ20" s="192">
        <f t="shared" si="35"/>
        <v>217.28465616345929</v>
      </c>
      <c r="CK20" s="192">
        <f t="shared" si="35"/>
        <v>148.08989400140322</v>
      </c>
      <c r="CL20" s="192">
        <f t="shared" si="35"/>
        <v>159.90077948283258</v>
      </c>
      <c r="CM20" s="192">
        <f t="shared" si="35"/>
        <v>134.86032558982609</v>
      </c>
      <c r="CN20" s="192">
        <f t="shared" si="35"/>
        <v>127.44242215323412</v>
      </c>
      <c r="CO20" s="192">
        <f t="shared" si="35"/>
        <v>121.36353401142389</v>
      </c>
      <c r="CP20" s="192">
        <f t="shared" si="35"/>
        <v>111.12365706003374</v>
      </c>
      <c r="CQ20" s="192">
        <f t="shared" si="35"/>
        <v>115.20586639888141</v>
      </c>
      <c r="CR20" s="192">
        <f t="shared" si="35"/>
        <v>100.49666160376599</v>
      </c>
      <c r="CS20" s="192">
        <f t="shared" si="35"/>
        <v>117.04674349073491</v>
      </c>
      <c r="CT20" s="192">
        <f t="shared" si="36"/>
        <v>104.14047123216525</v>
      </c>
      <c r="CU20" s="192">
        <f t="shared" si="36"/>
        <v>73.98077473249927</v>
      </c>
      <c r="CV20" s="192">
        <f t="shared" si="37"/>
        <v>79.12095593843263</v>
      </c>
      <c r="CW20" s="192">
        <f t="shared" si="38"/>
        <v>47.636973431416301</v>
      </c>
      <c r="CX20" s="192">
        <f t="shared" si="38"/>
        <v>69.421326102172671</v>
      </c>
      <c r="CY20" s="192">
        <f t="shared" si="38"/>
        <v>128.3664534118754</v>
      </c>
      <c r="CZ20" s="303">
        <f t="shared" si="32"/>
        <v>155.21499995260976</v>
      </c>
      <c r="DA20" s="303">
        <f t="shared" si="31"/>
        <v>325.38239213866819</v>
      </c>
      <c r="DB20" s="303">
        <f t="shared" si="33"/>
        <v>251.08154463366378</v>
      </c>
      <c r="DC20" s="303">
        <f t="shared" si="33"/>
        <v>109.17113261258862</v>
      </c>
      <c r="DD20" s="283">
        <f t="shared" si="39"/>
        <v>102.53251939238484</v>
      </c>
      <c r="DE20" s="403">
        <f t="shared" si="39"/>
        <v>108.15597466665052</v>
      </c>
      <c r="DF20" s="403">
        <f t="shared" si="39"/>
        <v>81.618725924758166</v>
      </c>
      <c r="DG20" s="303">
        <f t="shared" si="39"/>
        <v>72.16661388622677</v>
      </c>
      <c r="DH20" s="303">
        <f t="shared" si="39"/>
        <v>55.720759088466757</v>
      </c>
      <c r="DI20" s="303">
        <f t="shared" si="20"/>
        <v>52.657026409578421</v>
      </c>
      <c r="DJ20" s="303">
        <f t="shared" si="21"/>
        <v>52.381850725871637</v>
      </c>
      <c r="DK20" s="303">
        <f t="shared" si="22"/>
        <v>90.620083252552547</v>
      </c>
      <c r="DL20" s="303">
        <f t="shared" si="12"/>
        <v>102.47332150596699</v>
      </c>
      <c r="DM20" s="303">
        <f t="shared" si="13"/>
        <v>82.07876946405122</v>
      </c>
      <c r="DN20" s="652">
        <f t="shared" si="14"/>
        <v>91.074521213188689</v>
      </c>
      <c r="JW20" s="496" t="s">
        <v>303</v>
      </c>
      <c r="JX20" s="496" t="s">
        <v>290</v>
      </c>
    </row>
    <row r="21" spans="1:350" ht="30" customHeight="1">
      <c r="A21" s="316">
        <v>2601</v>
      </c>
      <c r="B21" s="574" t="str">
        <f>IF('1'!A1=1,D21,F21)</f>
        <v xml:space="preserve"> iron ores and concentrates</v>
      </c>
      <c r="C21" s="567">
        <v>2601</v>
      </c>
      <c r="D21" s="198" t="s">
        <v>41</v>
      </c>
      <c r="E21" s="197">
        <v>2601</v>
      </c>
      <c r="F21" s="282" t="s">
        <v>121</v>
      </c>
      <c r="G21" s="295">
        <v>210.66438006999999</v>
      </c>
      <c r="H21" s="296">
        <v>401.75297454000003</v>
      </c>
      <c r="I21" s="296">
        <v>395.68233853999999</v>
      </c>
      <c r="J21" s="296">
        <v>365.57336454</v>
      </c>
      <c r="K21" s="296">
        <v>376.78948228000002</v>
      </c>
      <c r="L21" s="296">
        <v>483.02197877999998</v>
      </c>
      <c r="M21" s="296">
        <v>495.08407153000002</v>
      </c>
      <c r="N21" s="296">
        <v>483.44148912999998</v>
      </c>
      <c r="O21" s="296">
        <v>378.07042290999999</v>
      </c>
      <c r="P21" s="296">
        <v>475.79775975000001</v>
      </c>
      <c r="Q21" s="296">
        <v>415.62705290000002</v>
      </c>
      <c r="R21" s="296">
        <v>300.05525144000001</v>
      </c>
      <c r="S21" s="296">
        <v>345.03117937000002</v>
      </c>
      <c r="T21" s="296">
        <v>480.51724087999997</v>
      </c>
      <c r="U21" s="296">
        <v>385.90349495999999</v>
      </c>
      <c r="V21" s="296">
        <v>453.24961923000001</v>
      </c>
      <c r="W21" s="296">
        <v>468.95182768000001</v>
      </c>
      <c r="X21" s="296">
        <v>400.70346203999998</v>
      </c>
      <c r="Y21" s="296">
        <v>329.22980726999998</v>
      </c>
      <c r="Z21" s="296">
        <v>299.49761258000001</v>
      </c>
      <c r="AA21" s="296">
        <v>249.72006386000001</v>
      </c>
      <c r="AB21" s="296">
        <v>206.84190935999999</v>
      </c>
      <c r="AC21" s="296">
        <v>241.96588235999999</v>
      </c>
      <c r="AD21" s="296">
        <v>203.97440581000001</v>
      </c>
      <c r="AE21" s="302">
        <v>154.34491073999999</v>
      </c>
      <c r="AF21" s="302">
        <v>221.73509523999999</v>
      </c>
      <c r="AG21" s="302">
        <v>239.78264131</v>
      </c>
      <c r="AH21" s="302">
        <v>311.82488504999998</v>
      </c>
      <c r="AI21" s="302">
        <v>388.35535824999999</v>
      </c>
      <c r="AJ21" s="302">
        <v>350.91544152</v>
      </c>
      <c r="AK21" s="302">
        <v>353.26023774999999</v>
      </c>
      <c r="AL21" s="302">
        <v>399.83048508000002</v>
      </c>
      <c r="AM21" s="302">
        <v>492.79002379000002</v>
      </c>
      <c r="AN21" s="302">
        <v>392.99411931999998</v>
      </c>
      <c r="AO21" s="302">
        <v>412.19712636999998</v>
      </c>
      <c r="AP21" s="302">
        <v>448.37263392</v>
      </c>
      <c r="AQ21" s="606">
        <v>472.75146662999998</v>
      </c>
      <c r="AR21" s="302">
        <v>496.14688075999999</v>
      </c>
      <c r="AS21" s="302">
        <v>439.78110113000002</v>
      </c>
      <c r="AT21" s="302">
        <v>295.96652657999999</v>
      </c>
      <c r="AU21" s="302">
        <v>340.50221491999997</v>
      </c>
      <c r="AV21" s="302">
        <v>235.46793348</v>
      </c>
      <c r="AW21" s="302">
        <v>331.90215597999997</v>
      </c>
      <c r="AX21" s="302">
        <v>487.93311289000002</v>
      </c>
      <c r="AY21" s="302">
        <v>740.35550720000003</v>
      </c>
      <c r="AZ21" s="302">
        <v>832.83440342999995</v>
      </c>
      <c r="BA21" s="302">
        <v>883.06009341000004</v>
      </c>
      <c r="BB21" s="302">
        <v>490.39058807999999</v>
      </c>
      <c r="BC21" s="302">
        <v>600.00469999000006</v>
      </c>
      <c r="BD21" s="302">
        <v>929.75396588000012</v>
      </c>
      <c r="BE21" s="302">
        <v>496.50191322000001</v>
      </c>
      <c r="BF21" s="302">
        <v>230.61965782000001</v>
      </c>
      <c r="BG21" s="302">
        <v>387.72254760999999</v>
      </c>
      <c r="BH21" s="302">
        <v>474.57084974999998</v>
      </c>
      <c r="BI21" s="302">
        <v>392.32250878999997</v>
      </c>
      <c r="BJ21" s="302">
        <v>353.07331792000002</v>
      </c>
      <c r="BK21" s="302">
        <v>435.11361024000001</v>
      </c>
      <c r="BL21" s="302">
        <v>431.01386921999995</v>
      </c>
      <c r="BM21" s="302">
        <f t="shared" si="9"/>
        <v>862.29339735999997</v>
      </c>
      <c r="BN21" s="638">
        <f t="shared" si="10"/>
        <v>866.1274794599999</v>
      </c>
      <c r="BO21" s="302">
        <f t="shared" si="0"/>
        <v>902.50226139000006</v>
      </c>
      <c r="BP21" s="302">
        <f t="shared" si="1"/>
        <v>927.68753233999996</v>
      </c>
      <c r="BQ21" s="302">
        <f t="shared" si="2"/>
        <v>1492.3615225999999</v>
      </c>
      <c r="BR21" s="302">
        <f t="shared" si="3"/>
        <v>1746.3539034</v>
      </c>
      <c r="BS21" s="290">
        <f t="shared" si="4"/>
        <v>1704.6459751</v>
      </c>
      <c r="BT21" s="290">
        <f t="shared" si="5"/>
        <v>1395.8054172699999</v>
      </c>
      <c r="BU21" s="290">
        <f t="shared" si="6"/>
        <v>2946.6405921199998</v>
      </c>
      <c r="BV21" s="290">
        <f t="shared" si="7"/>
        <v>2256.8802369100003</v>
      </c>
      <c r="BW21" s="290">
        <f t="shared" si="15"/>
        <v>1607.6892240699999</v>
      </c>
      <c r="BX21" s="283">
        <f t="shared" si="17"/>
        <v>135.91578260731956</v>
      </c>
      <c r="BY21" s="192">
        <f t="shared" si="18"/>
        <v>83.390028067706325</v>
      </c>
      <c r="BZ21" s="192">
        <f t="shared" si="34"/>
        <v>85.314025804333696</v>
      </c>
      <c r="CA21" s="192">
        <f t="shared" si="34"/>
        <v>66.077851998816783</v>
      </c>
      <c r="CB21" s="192">
        <f t="shared" si="34"/>
        <v>53.250685703778132</v>
      </c>
      <c r="CC21" s="192">
        <f t="shared" si="34"/>
        <v>51.619696098196457</v>
      </c>
      <c r="CD21" s="192">
        <f t="shared" si="34"/>
        <v>73.494524802113318</v>
      </c>
      <c r="CE21" s="192">
        <f t="shared" si="34"/>
        <v>68.105519791252291</v>
      </c>
      <c r="CF21" s="192">
        <f t="shared" si="34"/>
        <v>61.807172541222009</v>
      </c>
      <c r="CG21" s="192">
        <f t="shared" si="34"/>
        <v>107.20027480218191</v>
      </c>
      <c r="CH21" s="192">
        <f t="shared" si="34"/>
        <v>99.097707069812529</v>
      </c>
      <c r="CI21" s="192">
        <f t="shared" si="34"/>
        <v>152.87451570784893</v>
      </c>
      <c r="CJ21" s="192">
        <f t="shared" si="35"/>
        <v>251.61526634603439</v>
      </c>
      <c r="CK21" s="192">
        <f t="shared" si="35"/>
        <v>158.2588634154547</v>
      </c>
      <c r="CL21" s="192">
        <f t="shared" si="35"/>
        <v>147.32519244097068</v>
      </c>
      <c r="CM21" s="192">
        <f t="shared" si="35"/>
        <v>128.22276356035172</v>
      </c>
      <c r="CN21" s="192">
        <f t="shared" si="35"/>
        <v>126.89152172654489</v>
      </c>
      <c r="CO21" s="192">
        <f t="shared" si="35"/>
        <v>111.9911160414415</v>
      </c>
      <c r="CP21" s="192">
        <f t="shared" si="35"/>
        <v>116.68370292546462</v>
      </c>
      <c r="CQ21" s="192">
        <f t="shared" si="35"/>
        <v>112.14068227696229</v>
      </c>
      <c r="CR21" s="192">
        <f t="shared" si="35"/>
        <v>95.933652023657984</v>
      </c>
      <c r="CS21" s="192">
        <f t="shared" si="35"/>
        <v>126.24791475721973</v>
      </c>
      <c r="CT21" s="192">
        <f t="shared" si="36"/>
        <v>106.69193766655225</v>
      </c>
      <c r="CU21" s="192">
        <f t="shared" si="36"/>
        <v>66.009052334984219</v>
      </c>
      <c r="CV21" s="192">
        <f t="shared" si="37"/>
        <v>72.025628465473346</v>
      </c>
      <c r="CW21" s="192">
        <f t="shared" si="38"/>
        <v>47.459319530399782</v>
      </c>
      <c r="CX21" s="192">
        <f t="shared" si="38"/>
        <v>75.46985423593479</v>
      </c>
      <c r="CY21" s="192">
        <f t="shared" si="38"/>
        <v>164.86091130920892</v>
      </c>
      <c r="CZ21" s="303">
        <f t="shared" si="32"/>
        <v>217.43045265474836</v>
      </c>
      <c r="DA21" s="303">
        <f t="shared" si="31"/>
        <v>353.69334207060456</v>
      </c>
      <c r="DB21" s="303">
        <f t="shared" si="33"/>
        <v>266.06036673748281</v>
      </c>
      <c r="DC21" s="303">
        <f t="shared" si="33"/>
        <v>100.50365001371692</v>
      </c>
      <c r="DD21" s="283">
        <f t="shared" si="39"/>
        <v>81.042782035781428</v>
      </c>
      <c r="DE21" s="403">
        <f t="shared" si="39"/>
        <v>111.63731493930129</v>
      </c>
      <c r="DF21" s="403">
        <f t="shared" si="39"/>
        <v>56.225155787837963</v>
      </c>
      <c r="DG21" s="303">
        <f t="shared" si="39"/>
        <v>47.027749599137458</v>
      </c>
      <c r="DH21" s="303">
        <f t="shared" si="39"/>
        <v>64.619918413382749</v>
      </c>
      <c r="DI21" s="303">
        <f t="shared" si="20"/>
        <v>51.042627099829019</v>
      </c>
      <c r="DJ21" s="303">
        <f t="shared" si="21"/>
        <v>79.017320647496049</v>
      </c>
      <c r="DK21" s="303">
        <f t="shared" si="22"/>
        <v>153.09766793409077</v>
      </c>
      <c r="DL21" s="303">
        <f t="shared" si="12"/>
        <v>112.22293181609584</v>
      </c>
      <c r="DM21" s="303">
        <f t="shared" si="13"/>
        <v>90.821817110565163</v>
      </c>
      <c r="DN21" s="652">
        <f t="shared" si="14"/>
        <v>100.44463776618706</v>
      </c>
      <c r="JW21" s="496" t="s">
        <v>303</v>
      </c>
      <c r="JX21" s="496" t="s">
        <v>290</v>
      </c>
    </row>
    <row r="22" spans="1:350" ht="30" customHeight="1">
      <c r="A22" s="346">
        <v>2701</v>
      </c>
      <c r="B22" s="577" t="str">
        <f>IF('1'!A1=1,D22,F22)</f>
        <v>coal, anthracite, briquettes</v>
      </c>
      <c r="C22" s="567">
        <v>2701</v>
      </c>
      <c r="D22" s="200" t="s">
        <v>58</v>
      </c>
      <c r="E22" s="197">
        <v>2701</v>
      </c>
      <c r="F22" s="232" t="s">
        <v>122</v>
      </c>
      <c r="G22" s="295">
        <v>48.578871630000002</v>
      </c>
      <c r="H22" s="296">
        <v>86.231824070000002</v>
      </c>
      <c r="I22" s="296">
        <v>89.034984129999998</v>
      </c>
      <c r="J22" s="296">
        <v>103.26185208</v>
      </c>
      <c r="K22" s="296">
        <v>117.5467931</v>
      </c>
      <c r="L22" s="296">
        <v>128.39151163</v>
      </c>
      <c r="M22" s="296">
        <v>117.87025663999999</v>
      </c>
      <c r="N22" s="296">
        <v>93.9644914</v>
      </c>
      <c r="O22" s="296">
        <v>78.603308620000007</v>
      </c>
      <c r="P22" s="296">
        <v>104.29099677000001</v>
      </c>
      <c r="Q22" s="296">
        <v>79.627798760000005</v>
      </c>
      <c r="R22" s="296">
        <v>75.790121729999996</v>
      </c>
      <c r="S22" s="296">
        <v>67.246008639999999</v>
      </c>
      <c r="T22" s="296">
        <v>66.628739199999998</v>
      </c>
      <c r="U22" s="296">
        <v>84.635770539999996</v>
      </c>
      <c r="V22" s="296">
        <v>93.541865999999999</v>
      </c>
      <c r="W22" s="296">
        <v>79.570165860000003</v>
      </c>
      <c r="X22" s="296">
        <v>62.749616000000003</v>
      </c>
      <c r="Y22" s="296">
        <v>43.424058870000003</v>
      </c>
      <c r="Z22" s="296">
        <v>13.39832648</v>
      </c>
      <c r="AA22" s="296">
        <v>8.00753016</v>
      </c>
      <c r="AB22" s="296">
        <v>14.678246120000001</v>
      </c>
      <c r="AC22" s="296">
        <v>9.4421536600000007</v>
      </c>
      <c r="AD22" s="296">
        <v>12.4798106</v>
      </c>
      <c r="AE22" s="302">
        <v>8.6712336400000005</v>
      </c>
      <c r="AF22" s="302">
        <v>5.2784746</v>
      </c>
      <c r="AG22" s="302">
        <v>7.0702078300000002</v>
      </c>
      <c r="AH22" s="302">
        <v>7.45329715</v>
      </c>
      <c r="AI22" s="302">
        <v>6.15926784</v>
      </c>
      <c r="AJ22" s="302">
        <v>13.42049156</v>
      </c>
      <c r="AK22" s="302">
        <v>11.206493780000001</v>
      </c>
      <c r="AL22" s="302">
        <v>13.50299772</v>
      </c>
      <c r="AM22" s="302">
        <v>3.2028452199999999</v>
      </c>
      <c r="AN22" s="302">
        <v>0</v>
      </c>
      <c r="AO22" s="302">
        <v>0</v>
      </c>
      <c r="AP22" s="302">
        <v>0</v>
      </c>
      <c r="AQ22" s="606">
        <v>0</v>
      </c>
      <c r="AR22" s="302">
        <v>0</v>
      </c>
      <c r="AS22" s="302">
        <v>0</v>
      </c>
      <c r="AT22" s="302">
        <v>0</v>
      </c>
      <c r="AU22" s="302">
        <v>0</v>
      </c>
      <c r="AV22" s="302">
        <v>1.9735E-4</v>
      </c>
      <c r="AW22" s="302">
        <v>0</v>
      </c>
      <c r="AX22" s="302">
        <v>0</v>
      </c>
      <c r="AY22" s="302">
        <v>0</v>
      </c>
      <c r="AZ22" s="302">
        <v>0</v>
      </c>
      <c r="BA22" s="302">
        <v>1</v>
      </c>
      <c r="BB22" s="302">
        <v>0</v>
      </c>
      <c r="BC22" s="302">
        <v>0</v>
      </c>
      <c r="BD22" s="302">
        <v>109.51448285000001</v>
      </c>
      <c r="BE22" s="302">
        <v>81.267728959999999</v>
      </c>
      <c r="BF22" s="302">
        <v>24.517428119999998</v>
      </c>
      <c r="BG22" s="302">
        <v>26.424419589999999</v>
      </c>
      <c r="BH22" s="302">
        <v>42.89706932</v>
      </c>
      <c r="BI22" s="302">
        <v>20.277500099999997</v>
      </c>
      <c r="BJ22" s="302">
        <v>18.61930387</v>
      </c>
      <c r="BK22" s="302">
        <v>6.5334949</v>
      </c>
      <c r="BL22" s="302">
        <v>4.8785599299999998</v>
      </c>
      <c r="BM22" s="302">
        <f t="shared" si="9"/>
        <v>69.321488909999999</v>
      </c>
      <c r="BN22" s="638">
        <f t="shared" si="10"/>
        <v>11.412054829999999</v>
      </c>
      <c r="BO22" s="302">
        <f t="shared" si="0"/>
        <v>44.607740540000002</v>
      </c>
      <c r="BP22" s="302">
        <f t="shared" si="1"/>
        <v>28.473213220000002</v>
      </c>
      <c r="BQ22" s="302">
        <f t="shared" si="2"/>
        <v>44.289250899999999</v>
      </c>
      <c r="BR22" s="302">
        <f t="shared" si="3"/>
        <v>3.2028452199999999</v>
      </c>
      <c r="BS22" s="290">
        <f t="shared" si="4"/>
        <v>0</v>
      </c>
      <c r="BT22" s="290">
        <f t="shared" si="5"/>
        <v>1.9735E-4</v>
      </c>
      <c r="BU22" s="290">
        <f>AY22+BA22</f>
        <v>1</v>
      </c>
      <c r="BV22" s="290">
        <f t="shared" si="7"/>
        <v>215.29963993000001</v>
      </c>
      <c r="BW22" s="290">
        <f t="shared" si="15"/>
        <v>108.21829287999999</v>
      </c>
      <c r="BX22" s="283">
        <f t="shared" si="17"/>
        <v>118.32697206755736</v>
      </c>
      <c r="BY22" s="192">
        <f t="shared" si="18"/>
        <v>94.17800299604049</v>
      </c>
      <c r="BZ22" s="192">
        <f t="shared" ref="BZ22:BZ35" si="40">Y22/U22*100</f>
        <v>51.306981188854671</v>
      </c>
      <c r="CA22" s="192">
        <f t="shared" ref="CA22:CA35" si="41">Z22/V22*100</f>
        <v>14.323347451717503</v>
      </c>
      <c r="CB22" s="192">
        <f t="shared" ref="CB22:CB35" si="42">AA22/W22*100</f>
        <v>10.063483057316828</v>
      </c>
      <c r="CC22" s="192">
        <f t="shared" ref="CC22:CC35" si="43">AB22/X22*100</f>
        <v>23.391770429320236</v>
      </c>
      <c r="CD22" s="192">
        <f t="shared" ref="CD22:CD35" si="44">AC22/Y22*100</f>
        <v>21.744060563908313</v>
      </c>
      <c r="CE22" s="192">
        <f t="shared" ref="CE22:CE35" si="45">AD22/Z22*100</f>
        <v>93.144547706229659</v>
      </c>
      <c r="CF22" s="192">
        <f t="shared" ref="CF22:CF35" si="46">AE22/AA22*100</f>
        <v>108.28849179133158</v>
      </c>
      <c r="CG22" s="192">
        <f t="shared" ref="CG22:CG35" si="47">AF22/AB22*100</f>
        <v>35.961207877607109</v>
      </c>
      <c r="CH22" s="192">
        <f t="shared" ref="CH22:CH35" si="48">AG22/AC22*100</f>
        <v>74.879186302079304</v>
      </c>
      <c r="CI22" s="192">
        <f t="shared" ref="CI22:CI35" si="49">AH22/AD22*100</f>
        <v>59.722838662311105</v>
      </c>
      <c r="CJ22" s="192">
        <f t="shared" ref="CJ22:CJ35" si="50">AI22/AE22*100</f>
        <v>71.031044666903938</v>
      </c>
      <c r="CK22" s="192">
        <f t="shared" ref="CK22:CK35" si="51">AJ22/AF22*100</f>
        <v>254.24942956057799</v>
      </c>
      <c r="CL22" s="192">
        <f t="shared" ref="CL22:CL35" si="52">AK22/AG22*100</f>
        <v>158.50303201058802</v>
      </c>
      <c r="CM22" s="192">
        <f t="shared" ref="CM22:CM35" si="53">AL22/AH22*100</f>
        <v>181.16811188723369</v>
      </c>
      <c r="CN22" s="192">
        <f t="shared" ref="CN22:CN35" si="54">AM22/AI22*100</f>
        <v>52.000421205907486</v>
      </c>
      <c r="CO22" s="192">
        <f t="shared" ref="CO22:CO35" si="55">AN22/AJ22*100</f>
        <v>0</v>
      </c>
      <c r="CP22" s="192">
        <f t="shared" ref="CP22:CP35" si="56">AO22/AK22*100</f>
        <v>0</v>
      </c>
      <c r="CQ22" s="192">
        <f t="shared" ref="CQ22:CQ35" si="57">AP22/AL22*100</f>
        <v>0</v>
      </c>
      <c r="CR22" s="192">
        <f t="shared" ref="CR22:CR35" si="58">AQ22/AM22*100</f>
        <v>0</v>
      </c>
      <c r="CS22" s="192" t="s">
        <v>178</v>
      </c>
      <c r="CT22" s="192" t="s">
        <v>178</v>
      </c>
      <c r="CU22" s="192" t="s">
        <v>178</v>
      </c>
      <c r="CV22" s="192" t="s">
        <v>178</v>
      </c>
      <c r="CW22" s="192" t="s">
        <v>178</v>
      </c>
      <c r="CX22" s="192" t="s">
        <v>178</v>
      </c>
      <c r="CY22" s="192" t="s">
        <v>178</v>
      </c>
      <c r="CZ22" s="192" t="s">
        <v>178</v>
      </c>
      <c r="DA22" s="303" t="s">
        <v>178</v>
      </c>
      <c r="DB22" s="303" t="s">
        <v>178</v>
      </c>
      <c r="DC22" s="303" t="s">
        <v>178</v>
      </c>
      <c r="DD22" s="283" t="s">
        <v>178</v>
      </c>
      <c r="DE22" s="403" t="s">
        <v>178</v>
      </c>
      <c r="DF22" s="364" t="s">
        <v>178</v>
      </c>
      <c r="DG22" s="303" t="s">
        <v>178</v>
      </c>
      <c r="DH22" s="303" t="s">
        <v>178</v>
      </c>
      <c r="DI22" s="303">
        <f>BH22/BD22*100</f>
        <v>39.170224981800203</v>
      </c>
      <c r="DJ22" s="303">
        <f t="shared" si="21"/>
        <v>24.951478722852695</v>
      </c>
      <c r="DK22" s="303">
        <f t="shared" si="22"/>
        <v>75.943136363521646</v>
      </c>
      <c r="DL22" s="303">
        <f t="shared" si="12"/>
        <v>24.72521630133561</v>
      </c>
      <c r="DM22" s="303">
        <f t="shared" si="13"/>
        <v>11.372711486668992</v>
      </c>
      <c r="DN22" s="652">
        <f t="shared" si="14"/>
        <v>16.462506806246264</v>
      </c>
    </row>
    <row r="23" spans="1:350" ht="30" customHeight="1">
      <c r="A23" s="316">
        <v>2710</v>
      </c>
      <c r="B23" s="577" t="str">
        <f>IF('1'!A1=1,D23,F23)</f>
        <v>petroleum oils, not crude</v>
      </c>
      <c r="C23" s="567">
        <v>2710</v>
      </c>
      <c r="D23" s="200" t="s">
        <v>63</v>
      </c>
      <c r="E23" s="197">
        <v>2710</v>
      </c>
      <c r="F23" s="232" t="s">
        <v>123</v>
      </c>
      <c r="G23" s="295">
        <v>87.195819639999996</v>
      </c>
      <c r="H23" s="296">
        <v>86.04085422</v>
      </c>
      <c r="I23" s="296">
        <v>40.968883910000002</v>
      </c>
      <c r="J23" s="296">
        <v>48.843889349999998</v>
      </c>
      <c r="K23" s="296">
        <v>121.18410922</v>
      </c>
      <c r="L23" s="296">
        <v>213.41066960000001</v>
      </c>
      <c r="M23" s="296">
        <v>102.66506104</v>
      </c>
      <c r="N23" s="296">
        <v>54.84103906</v>
      </c>
      <c r="O23" s="296">
        <v>133.53415161999999</v>
      </c>
      <c r="P23" s="296">
        <v>64.576023250000006</v>
      </c>
      <c r="Q23" s="296">
        <v>31.277069149999999</v>
      </c>
      <c r="R23" s="296">
        <v>59.246795810000002</v>
      </c>
      <c r="S23" s="296">
        <v>15.612960380000001</v>
      </c>
      <c r="T23" s="296">
        <v>38.887378380000001</v>
      </c>
      <c r="U23" s="296">
        <v>65.274834470000002</v>
      </c>
      <c r="V23" s="296">
        <v>83.345578930000002</v>
      </c>
      <c r="W23" s="296">
        <v>103.3327967</v>
      </c>
      <c r="X23" s="296">
        <v>128.65423414</v>
      </c>
      <c r="Y23" s="296">
        <v>65.823540969999996</v>
      </c>
      <c r="Z23" s="296">
        <v>11.307111600000001</v>
      </c>
      <c r="AA23" s="296">
        <v>28.477330569999999</v>
      </c>
      <c r="AB23" s="296">
        <v>23.797540590000001</v>
      </c>
      <c r="AC23" s="296">
        <v>14.152639150000001</v>
      </c>
      <c r="AD23" s="296">
        <v>5.29268596</v>
      </c>
      <c r="AE23" s="302">
        <v>5.3722799800000001</v>
      </c>
      <c r="AF23" s="302">
        <v>23.767386599999998</v>
      </c>
      <c r="AG23" s="302">
        <v>16.105857090000001</v>
      </c>
      <c r="AH23" s="302">
        <v>15.004465700000001</v>
      </c>
      <c r="AI23" s="302">
        <v>23.22130224</v>
      </c>
      <c r="AJ23" s="302">
        <v>29.918134510000002</v>
      </c>
      <c r="AK23" s="302">
        <v>38.506929079999999</v>
      </c>
      <c r="AL23" s="302">
        <v>47.566004470000003</v>
      </c>
      <c r="AM23" s="302">
        <v>42.588725510000003</v>
      </c>
      <c r="AN23" s="302">
        <v>50.763999060000003</v>
      </c>
      <c r="AO23" s="302">
        <v>41.500708580000001</v>
      </c>
      <c r="AP23" s="302">
        <v>54.964582620000002</v>
      </c>
      <c r="AQ23" s="606">
        <v>73.412091790000005</v>
      </c>
      <c r="AR23" s="302">
        <v>48.278104239999998</v>
      </c>
      <c r="AS23" s="302">
        <v>50.430727339999997</v>
      </c>
      <c r="AT23" s="302">
        <v>31.86150297</v>
      </c>
      <c r="AU23" s="302">
        <v>30.050474860000001</v>
      </c>
      <c r="AV23" s="302">
        <v>6.4079078899999997</v>
      </c>
      <c r="AW23" s="302">
        <v>33.120013569999998</v>
      </c>
      <c r="AX23" s="302">
        <v>11.44328496</v>
      </c>
      <c r="AY23" s="302">
        <v>18.065578259999999</v>
      </c>
      <c r="AZ23" s="302">
        <v>34.949660139999999</v>
      </c>
      <c r="BA23" s="302">
        <v>28</v>
      </c>
      <c r="BB23" s="302">
        <v>24</v>
      </c>
      <c r="BC23" s="302">
        <v>17.25156089</v>
      </c>
      <c r="BD23" s="302">
        <v>11</v>
      </c>
      <c r="BE23" s="302">
        <v>1</v>
      </c>
      <c r="BF23" s="302">
        <v>1</v>
      </c>
      <c r="BG23" s="302">
        <v>4</v>
      </c>
      <c r="BH23" s="302">
        <v>6</v>
      </c>
      <c r="BI23" s="302">
        <v>1.5322012300000001</v>
      </c>
      <c r="BJ23" s="302">
        <v>0.82324939999999991</v>
      </c>
      <c r="BK23" s="302">
        <v>1</v>
      </c>
      <c r="BL23" s="302">
        <v>1</v>
      </c>
      <c r="BM23" s="302">
        <f t="shared" si="9"/>
        <v>10</v>
      </c>
      <c r="BN23" s="638">
        <f t="shared" si="10"/>
        <v>2</v>
      </c>
      <c r="BO23" s="302">
        <f t="shared" si="0"/>
        <v>71.720196270000002</v>
      </c>
      <c r="BP23" s="302">
        <f t="shared" si="1"/>
        <v>60.249989369999994</v>
      </c>
      <c r="BQ23" s="302">
        <f t="shared" si="2"/>
        <v>139.2123703</v>
      </c>
      <c r="BR23" s="302">
        <f t="shared" si="3"/>
        <v>189.81801576999999</v>
      </c>
      <c r="BS23" s="290">
        <f t="shared" si="4"/>
        <v>203.98242634000002</v>
      </c>
      <c r="BT23" s="290">
        <f t="shared" si="5"/>
        <v>81.021681279999996</v>
      </c>
      <c r="BU23" s="290">
        <f t="shared" ref="BU23:BU35" si="59">AY23+AZ23+BA23+BB23</f>
        <v>105.0152384</v>
      </c>
      <c r="BV23" s="290">
        <f t="shared" si="7"/>
        <v>30.25156089</v>
      </c>
      <c r="BW23" s="290">
        <f t="shared" si="15"/>
        <v>12.35545063</v>
      </c>
      <c r="BX23" s="283">
        <f t="shared" si="17"/>
        <v>661.83987011436966</v>
      </c>
      <c r="BY23" s="192">
        <f t="shared" si="18"/>
        <v>330.83802379994739</v>
      </c>
      <c r="BZ23" s="192">
        <f t="shared" si="40"/>
        <v>100.84060956179395</v>
      </c>
      <c r="CA23" s="192">
        <f t="shared" si="41"/>
        <v>13.566540355423745</v>
      </c>
      <c r="CB23" s="192">
        <f t="shared" si="42"/>
        <v>27.558850122557459</v>
      </c>
      <c r="CC23" s="192">
        <f t="shared" si="43"/>
        <v>18.497285183870279</v>
      </c>
      <c r="CD23" s="192">
        <f t="shared" si="44"/>
        <v>21.500877864425835</v>
      </c>
      <c r="CE23" s="192">
        <f t="shared" si="45"/>
        <v>46.808470166686952</v>
      </c>
      <c r="CF23" s="192">
        <f t="shared" si="46"/>
        <v>18.865110852979786</v>
      </c>
      <c r="CG23" s="192">
        <f t="shared" si="47"/>
        <v>99.873289469195512</v>
      </c>
      <c r="CH23" s="192">
        <f t="shared" si="48"/>
        <v>113.80108628008084</v>
      </c>
      <c r="CI23" s="192">
        <f t="shared" si="49"/>
        <v>283.4943507587214</v>
      </c>
      <c r="CJ23" s="192">
        <f t="shared" si="50"/>
        <v>432.2429643735731</v>
      </c>
      <c r="CK23" s="192">
        <f t="shared" si="51"/>
        <v>125.87894080874673</v>
      </c>
      <c r="CL23" s="192">
        <f t="shared" si="52"/>
        <v>239.08649421649622</v>
      </c>
      <c r="CM23" s="192">
        <f t="shared" si="53"/>
        <v>317.01231767286458</v>
      </c>
      <c r="CN23" s="192">
        <f t="shared" si="54"/>
        <v>183.4036914460315</v>
      </c>
      <c r="CO23" s="192">
        <f t="shared" si="55"/>
        <v>169.67635145510948</v>
      </c>
      <c r="CP23" s="192">
        <f t="shared" si="56"/>
        <v>107.77465139788292</v>
      </c>
      <c r="CQ23" s="192">
        <f t="shared" si="57"/>
        <v>115.55434018988562</v>
      </c>
      <c r="CR23" s="192">
        <f t="shared" si="58"/>
        <v>172.37447449034968</v>
      </c>
      <c r="CS23" s="192">
        <f t="shared" ref="CS23:CS35" si="60">AR23/AN23*100</f>
        <v>95.103035879695312</v>
      </c>
      <c r="CT23" s="192">
        <f t="shared" ref="CT23:CT35" si="61">AS23/AO23*100</f>
        <v>121.51775009524425</v>
      </c>
      <c r="CU23" s="192">
        <f t="shared" ref="CU23:CU35" si="62">AT23/AP23*100</f>
        <v>57.967333601486374</v>
      </c>
      <c r="CV23" s="192">
        <f t="shared" ref="CV23:CV35" si="63">AU23/AQ23*100</f>
        <v>40.933958054159945</v>
      </c>
      <c r="CW23" s="192">
        <f t="shared" ref="CW23:CW35" si="64">AV23/AR23*100</f>
        <v>13.272907026640945</v>
      </c>
      <c r="CX23" s="192">
        <f t="shared" ref="CX23:CX35" si="65">AW23/AS23*100</f>
        <v>65.674273041329485</v>
      </c>
      <c r="CY23" s="192">
        <f t="shared" ref="CY23:CY35" si="66">AX23/AT23*100</f>
        <v>35.915709848260178</v>
      </c>
      <c r="CZ23" s="303">
        <f t="shared" ref="CZ23:DH23" si="67">AY23/AU23*100</f>
        <v>60.117446876178903</v>
      </c>
      <c r="DA23" s="303">
        <f t="shared" si="67"/>
        <v>545.41452124399996</v>
      </c>
      <c r="DB23" s="303">
        <f t="shared" si="67"/>
        <v>84.541028163594447</v>
      </c>
      <c r="DC23" s="303">
        <f t="shared" si="67"/>
        <v>209.72998648458022</v>
      </c>
      <c r="DD23" s="283">
        <f t="shared" si="67"/>
        <v>95.494097347537661</v>
      </c>
      <c r="DE23" s="403">
        <f t="shared" si="67"/>
        <v>31.473839676656723</v>
      </c>
      <c r="DF23" s="403">
        <f t="shared" si="67"/>
        <v>3.5714285714285712</v>
      </c>
      <c r="DG23" s="303">
        <f t="shared" si="67"/>
        <v>4.1666666666666661</v>
      </c>
      <c r="DH23" s="303">
        <f t="shared" si="67"/>
        <v>23.186307752121323</v>
      </c>
      <c r="DI23" s="303">
        <f t="shared" si="20"/>
        <v>54.54545454545454</v>
      </c>
      <c r="DJ23" s="303">
        <f t="shared" si="21"/>
        <v>153.220123</v>
      </c>
      <c r="DK23" s="303">
        <f t="shared" si="22"/>
        <v>82.324939999999998</v>
      </c>
      <c r="DL23" s="303">
        <f t="shared" si="12"/>
        <v>25</v>
      </c>
      <c r="DM23" s="303">
        <f t="shared" si="13"/>
        <v>16.666666666666664</v>
      </c>
      <c r="DN23" s="652">
        <f t="shared" si="14"/>
        <v>20</v>
      </c>
      <c r="JW23" s="496" t="s">
        <v>363</v>
      </c>
      <c r="JX23" s="496" t="s">
        <v>364</v>
      </c>
    </row>
    <row r="24" spans="1:350" ht="30" customHeight="1">
      <c r="A24" s="316">
        <v>2716</v>
      </c>
      <c r="B24" s="577" t="str">
        <f>IF('1'!A1=1,D24,F24)</f>
        <v>electrical energy</v>
      </c>
      <c r="C24" s="567">
        <v>2716</v>
      </c>
      <c r="D24" s="200" t="s">
        <v>42</v>
      </c>
      <c r="E24" s="197">
        <v>2716</v>
      </c>
      <c r="F24" s="233" t="s">
        <v>124</v>
      </c>
      <c r="G24" s="295">
        <v>41.702335009999999</v>
      </c>
      <c r="H24" s="296">
        <v>0.99906371000000005</v>
      </c>
      <c r="I24" s="296">
        <v>0.99442664999999997</v>
      </c>
      <c r="J24" s="296">
        <v>28.123678470000002</v>
      </c>
      <c r="K24" s="296">
        <v>41.650029259999997</v>
      </c>
      <c r="L24" s="296">
        <v>51.67147542</v>
      </c>
      <c r="M24" s="296">
        <v>62.908955259999999</v>
      </c>
      <c r="N24" s="296">
        <v>80.388905280000003</v>
      </c>
      <c r="O24" s="296">
        <v>78.903929199999993</v>
      </c>
      <c r="P24" s="296">
        <v>72.148019570000002</v>
      </c>
      <c r="Q24" s="296">
        <v>71.114819280000006</v>
      </c>
      <c r="R24" s="296">
        <v>93.161628980000003</v>
      </c>
      <c r="S24" s="296">
        <v>79.970392919999995</v>
      </c>
      <c r="T24" s="296">
        <v>71.494651610000005</v>
      </c>
      <c r="U24" s="296">
        <v>58.807441599999997</v>
      </c>
      <c r="V24" s="296">
        <v>77.637211390000004</v>
      </c>
      <c r="W24" s="296">
        <v>77.893342380000007</v>
      </c>
      <c r="X24" s="296">
        <v>71.937596479999996</v>
      </c>
      <c r="Y24" s="296">
        <v>69.380969089999994</v>
      </c>
      <c r="Z24" s="296">
        <v>51.263524670000002</v>
      </c>
      <c r="AA24" s="296">
        <v>34.769516690000003</v>
      </c>
      <c r="AB24" s="296">
        <v>35.031602659999997</v>
      </c>
      <c r="AC24" s="296">
        <v>45.244775250000004</v>
      </c>
      <c r="AD24" s="296">
        <v>33.343576939999998</v>
      </c>
      <c r="AE24" s="302">
        <v>44.77769</v>
      </c>
      <c r="AF24" s="302">
        <v>40.356257919999997</v>
      </c>
      <c r="AG24" s="302">
        <v>28.800128369999999</v>
      </c>
      <c r="AH24" s="302">
        <v>37.778545979999997</v>
      </c>
      <c r="AI24" s="302">
        <v>68.218819699999997</v>
      </c>
      <c r="AJ24" s="302">
        <v>40.087660560000003</v>
      </c>
      <c r="AK24" s="302">
        <v>37.053816840000003</v>
      </c>
      <c r="AL24" s="302">
        <v>36.109331820000001</v>
      </c>
      <c r="AM24" s="302">
        <v>72.323370699999998</v>
      </c>
      <c r="AN24" s="302">
        <v>67.857161129999994</v>
      </c>
      <c r="AO24" s="302">
        <v>60.194053279999999</v>
      </c>
      <c r="AP24" s="302">
        <v>78.423996349999996</v>
      </c>
      <c r="AQ24" s="606">
        <v>84.730195269999996</v>
      </c>
      <c r="AR24" s="302">
        <v>81.16584211</v>
      </c>
      <c r="AS24" s="302">
        <v>72.706894430000006</v>
      </c>
      <c r="AT24" s="302">
        <v>98.390399990000006</v>
      </c>
      <c r="AU24" s="302">
        <v>118.24489463</v>
      </c>
      <c r="AV24" s="302">
        <v>53.840010900000003</v>
      </c>
      <c r="AW24" s="302">
        <v>20.778889700000001</v>
      </c>
      <c r="AX24" s="302">
        <v>72.93938086</v>
      </c>
      <c r="AY24" s="302">
        <v>22</v>
      </c>
      <c r="AZ24" s="302">
        <v>83.135723720000001</v>
      </c>
      <c r="BA24" s="302">
        <v>74.408630419999994</v>
      </c>
      <c r="BB24" s="302">
        <v>68.769907989999993</v>
      </c>
      <c r="BC24" s="302">
        <v>139.92130416999998</v>
      </c>
      <c r="BD24" s="302">
        <v>25.378472680000002</v>
      </c>
      <c r="BE24" s="302">
        <v>226.79860001</v>
      </c>
      <c r="BF24" s="302">
        <v>142.76763425999999</v>
      </c>
      <c r="BG24" s="302">
        <v>18.17532774</v>
      </c>
      <c r="BH24" s="302">
        <v>24.274434630000002</v>
      </c>
      <c r="BI24" s="302">
        <v>10.13648924</v>
      </c>
      <c r="BJ24" s="302">
        <v>25.231620580000001</v>
      </c>
      <c r="BK24" s="302">
        <v>12.014723249999999</v>
      </c>
      <c r="BL24" s="302">
        <v>18.210386230000001</v>
      </c>
      <c r="BM24" s="302">
        <f t="shared" si="9"/>
        <v>42.449762370000002</v>
      </c>
      <c r="BN24" s="638">
        <f t="shared" si="10"/>
        <v>30.22510948</v>
      </c>
      <c r="BO24" s="302">
        <f t="shared" si="0"/>
        <v>148.38947153999999</v>
      </c>
      <c r="BP24" s="302">
        <f t="shared" si="1"/>
        <v>151.71262227</v>
      </c>
      <c r="BQ24" s="302">
        <f t="shared" si="2"/>
        <v>181.46962891999999</v>
      </c>
      <c r="BR24" s="302">
        <f t="shared" si="3"/>
        <v>278.79858145999998</v>
      </c>
      <c r="BS24" s="290">
        <f t="shared" si="4"/>
        <v>336.99333180000002</v>
      </c>
      <c r="BT24" s="290">
        <f t="shared" si="5"/>
        <v>265.80317609000002</v>
      </c>
      <c r="BU24" s="290">
        <f t="shared" si="59"/>
        <v>248.31426212999997</v>
      </c>
      <c r="BV24" s="290">
        <f t="shared" si="7"/>
        <v>534.86601112000005</v>
      </c>
      <c r="BW24" s="290">
        <f t="shared" si="15"/>
        <v>77.817872190000003</v>
      </c>
      <c r="BX24" s="283">
        <f t="shared" si="17"/>
        <v>97.40272560361457</v>
      </c>
      <c r="BY24" s="192">
        <f t="shared" si="18"/>
        <v>100.61954965864612</v>
      </c>
      <c r="BZ24" s="192">
        <f t="shared" si="40"/>
        <v>117.97991411005371</v>
      </c>
      <c r="CA24" s="192">
        <f t="shared" si="41"/>
        <v>66.029580084329197</v>
      </c>
      <c r="CB24" s="192">
        <f t="shared" si="42"/>
        <v>44.637340788867554</v>
      </c>
      <c r="CC24" s="192">
        <f t="shared" si="43"/>
        <v>48.697210324144542</v>
      </c>
      <c r="CD24" s="192">
        <f t="shared" si="44"/>
        <v>65.212083145320634</v>
      </c>
      <c r="CE24" s="192">
        <f t="shared" si="45"/>
        <v>65.043473219298633</v>
      </c>
      <c r="CF24" s="192">
        <f t="shared" si="46"/>
        <v>128.78433254977753</v>
      </c>
      <c r="CG24" s="192">
        <f t="shared" si="47"/>
        <v>115.19957654144048</v>
      </c>
      <c r="CH24" s="192">
        <f t="shared" si="48"/>
        <v>63.654042286352166</v>
      </c>
      <c r="CI24" s="192">
        <f t="shared" si="49"/>
        <v>113.30081966904896</v>
      </c>
      <c r="CJ24" s="192">
        <f t="shared" si="50"/>
        <v>152.35002006579614</v>
      </c>
      <c r="CK24" s="192">
        <f t="shared" si="51"/>
        <v>99.334434425182721</v>
      </c>
      <c r="CL24" s="192">
        <f t="shared" si="52"/>
        <v>128.65851278148315</v>
      </c>
      <c r="CM24" s="192">
        <f t="shared" si="53"/>
        <v>95.581581776906717</v>
      </c>
      <c r="CN24" s="192">
        <f t="shared" si="54"/>
        <v>106.01674291353945</v>
      </c>
      <c r="CO24" s="192">
        <f t="shared" si="55"/>
        <v>169.27194099649896</v>
      </c>
      <c r="CP24" s="192">
        <f t="shared" si="56"/>
        <v>162.4503449669451</v>
      </c>
      <c r="CQ24" s="192">
        <f t="shared" si="57"/>
        <v>217.18484501716264</v>
      </c>
      <c r="CR24" s="192">
        <f t="shared" si="58"/>
        <v>117.15465478159746</v>
      </c>
      <c r="CS24" s="192">
        <f t="shared" si="60"/>
        <v>119.61278774174384</v>
      </c>
      <c r="CT24" s="192">
        <f t="shared" si="61"/>
        <v>120.78750386154427</v>
      </c>
      <c r="CU24" s="192">
        <f t="shared" si="62"/>
        <v>125.45955902437254</v>
      </c>
      <c r="CV24" s="192">
        <f t="shared" si="63"/>
        <v>139.55461126131311</v>
      </c>
      <c r="CW24" s="192">
        <f t="shared" si="64"/>
        <v>66.333336167489449</v>
      </c>
      <c r="CX24" s="192">
        <f t="shared" si="65"/>
        <v>28.578981213405125</v>
      </c>
      <c r="CY24" s="192">
        <f t="shared" si="66"/>
        <v>74.132619511063339</v>
      </c>
      <c r="CZ24" s="303">
        <f t="shared" ref="CZ24:DB30" si="68">AY24/AU24*100</f>
        <v>18.605454441682394</v>
      </c>
      <c r="DA24" s="303">
        <f t="shared" si="68"/>
        <v>154.41253136893403</v>
      </c>
      <c r="DB24" s="303">
        <f t="shared" si="68"/>
        <v>358.09723952671055</v>
      </c>
      <c r="DC24" s="303">
        <f t="shared" ref="DC24:DC35" si="69">BB24/AX24*100</f>
        <v>94.283646473497072</v>
      </c>
      <c r="DD24" s="610" t="str">
        <f>IF('1'!$A$1=1,MH24,MI24)</f>
        <v>6.4 times more</v>
      </c>
      <c r="DE24" s="403">
        <f t="shared" ref="DE24:DE35" si="70">BD24/AZ24*100</f>
        <v>30.526555305483782</v>
      </c>
      <c r="DF24" s="403">
        <f t="shared" ref="DF24:DF35" si="71">BE24/BA24*100</f>
        <v>304.80147091786779</v>
      </c>
      <c r="DG24" s="303">
        <f t="shared" ref="DG24:DG35" si="72">BF24/BB24*100</f>
        <v>207.60189802894632</v>
      </c>
      <c r="DH24" s="303">
        <f t="shared" ref="DH24:DH35" si="73">BG24/BC24*100</f>
        <v>12.989678625291793</v>
      </c>
      <c r="DI24" s="303">
        <f t="shared" si="20"/>
        <v>95.649706489744517</v>
      </c>
      <c r="DJ24" s="303">
        <f t="shared" si="21"/>
        <v>4.4693791053176968</v>
      </c>
      <c r="DK24" s="303">
        <f t="shared" si="22"/>
        <v>17.673207734219133</v>
      </c>
      <c r="DL24" s="303">
        <f t="shared" si="12"/>
        <v>66.104575509569315</v>
      </c>
      <c r="DM24" s="303">
        <f t="shared" si="13"/>
        <v>75.01878625627954</v>
      </c>
      <c r="DN24" s="652">
        <f t="shared" si="14"/>
        <v>71.202069911610664</v>
      </c>
      <c r="MH24" s="370" t="s">
        <v>244</v>
      </c>
      <c r="MI24" s="370" t="s">
        <v>245</v>
      </c>
      <c r="MJ24" s="384"/>
    </row>
    <row r="25" spans="1:350" ht="34.950000000000003" customHeight="1">
      <c r="A25" s="191"/>
      <c r="B25" s="572" t="str">
        <f>IF('1'!A1=1,D25,F25)</f>
        <v>Chemicals</v>
      </c>
      <c r="C25" s="568"/>
      <c r="D25" s="196" t="s">
        <v>3</v>
      </c>
      <c r="E25" s="195"/>
      <c r="F25" s="195" t="s">
        <v>125</v>
      </c>
      <c r="G25" s="297">
        <v>141.23003252000001</v>
      </c>
      <c r="H25" s="298">
        <v>151.94648971999999</v>
      </c>
      <c r="I25" s="298">
        <v>169.52954532999999</v>
      </c>
      <c r="J25" s="298">
        <v>218.29308255000001</v>
      </c>
      <c r="K25" s="298">
        <v>329.04278353000001</v>
      </c>
      <c r="L25" s="298">
        <v>324.12421943999999</v>
      </c>
      <c r="M25" s="298">
        <v>284.76327415999998</v>
      </c>
      <c r="N25" s="298">
        <v>257.14846076999999</v>
      </c>
      <c r="O25" s="298">
        <v>278.11167234999999</v>
      </c>
      <c r="P25" s="298">
        <v>230.92721890999999</v>
      </c>
      <c r="Q25" s="298">
        <v>262.4393384</v>
      </c>
      <c r="R25" s="298">
        <v>225.81893127999999</v>
      </c>
      <c r="S25" s="298">
        <v>268.79085975999999</v>
      </c>
      <c r="T25" s="298">
        <v>217.17347321</v>
      </c>
      <c r="U25" s="298">
        <v>181.05928886000001</v>
      </c>
      <c r="V25" s="298">
        <v>177.05144873</v>
      </c>
      <c r="W25" s="298">
        <v>225.25417730999999</v>
      </c>
      <c r="X25" s="298">
        <v>287.0610269</v>
      </c>
      <c r="Y25" s="298">
        <v>193.61157188000001</v>
      </c>
      <c r="Z25" s="298">
        <v>161.06411825000001</v>
      </c>
      <c r="AA25" s="299">
        <v>151.9376579</v>
      </c>
      <c r="AB25" s="299">
        <v>158.70481405999999</v>
      </c>
      <c r="AC25" s="299">
        <v>135.05466666999999</v>
      </c>
      <c r="AD25" s="299">
        <v>161.94440886000001</v>
      </c>
      <c r="AE25" s="299">
        <v>127.8596172</v>
      </c>
      <c r="AF25" s="299">
        <v>140.27857122</v>
      </c>
      <c r="AG25" s="299">
        <v>141.72619782000001</v>
      </c>
      <c r="AH25" s="299">
        <v>138.51028319</v>
      </c>
      <c r="AI25" s="299">
        <v>133.41314072</v>
      </c>
      <c r="AJ25" s="299">
        <v>167.92444563000001</v>
      </c>
      <c r="AK25" s="299">
        <v>194.67641902</v>
      </c>
      <c r="AL25" s="299">
        <v>205.44470163</v>
      </c>
      <c r="AM25" s="299">
        <v>203.82434258000001</v>
      </c>
      <c r="AN25" s="299">
        <v>239.91998853000001</v>
      </c>
      <c r="AO25" s="299">
        <v>254.09382020000001</v>
      </c>
      <c r="AP25" s="299">
        <v>204.11467535</v>
      </c>
      <c r="AQ25" s="592">
        <v>160.51237993999999</v>
      </c>
      <c r="AR25" s="299">
        <v>204.38148992999999</v>
      </c>
      <c r="AS25" s="299">
        <v>217.26978613</v>
      </c>
      <c r="AT25" s="299">
        <v>202.06209548999999</v>
      </c>
      <c r="AU25" s="299">
        <v>161.97686501000001</v>
      </c>
      <c r="AV25" s="299">
        <v>183.41889931</v>
      </c>
      <c r="AW25" s="299">
        <v>221.31629427999999</v>
      </c>
      <c r="AX25" s="299">
        <v>210.74417961</v>
      </c>
      <c r="AY25" s="299">
        <v>224.1745531</v>
      </c>
      <c r="AZ25" s="299">
        <v>302.06884782999998</v>
      </c>
      <c r="BA25" s="299">
        <v>346.56839007999997</v>
      </c>
      <c r="BB25" s="299">
        <v>415.23075814999999</v>
      </c>
      <c r="BC25" s="299">
        <v>288.32983447999999</v>
      </c>
      <c r="BD25" s="299">
        <v>250.48280914999998</v>
      </c>
      <c r="BE25" s="299">
        <v>242.28951630999998</v>
      </c>
      <c r="BF25" s="299">
        <v>228.37265309</v>
      </c>
      <c r="BG25" s="299">
        <v>174.96337656999998</v>
      </c>
      <c r="BH25" s="299">
        <v>191.16143811000001</v>
      </c>
      <c r="BI25" s="299">
        <v>190.05550346000001</v>
      </c>
      <c r="BJ25" s="299">
        <v>193.15276104999998</v>
      </c>
      <c r="BK25" s="299">
        <v>192.30294423999999</v>
      </c>
      <c r="BL25" s="299">
        <v>264.92311642999999</v>
      </c>
      <c r="BM25" s="299">
        <f t="shared" si="9"/>
        <v>366.12481467999999</v>
      </c>
      <c r="BN25" s="637">
        <f t="shared" si="10"/>
        <v>457.22606066999998</v>
      </c>
      <c r="BO25" s="299">
        <f t="shared" si="0"/>
        <v>607.64154748999999</v>
      </c>
      <c r="BP25" s="299">
        <f t="shared" si="1"/>
        <v>548.37466943000004</v>
      </c>
      <c r="BQ25" s="299">
        <f t="shared" si="2"/>
        <v>701.458707</v>
      </c>
      <c r="BR25" s="299">
        <f t="shared" si="3"/>
        <v>901.95282666000003</v>
      </c>
      <c r="BS25" s="291">
        <f t="shared" si="4"/>
        <v>784.22575148999999</v>
      </c>
      <c r="BT25" s="291">
        <f t="shared" si="5"/>
        <v>777.45623821000004</v>
      </c>
      <c r="BU25" s="291">
        <f t="shared" si="59"/>
        <v>1288.0425491599999</v>
      </c>
      <c r="BV25" s="291">
        <f t="shared" si="7"/>
        <v>1009.4748130299998</v>
      </c>
      <c r="BW25" s="291">
        <f t="shared" si="15"/>
        <v>749.33307919000003</v>
      </c>
      <c r="BX25" s="283">
        <f t="shared" si="17"/>
        <v>83.802766772325015</v>
      </c>
      <c r="BY25" s="192">
        <f t="shared" si="18"/>
        <v>132.18052032644931</v>
      </c>
      <c r="BZ25" s="192">
        <f t="shared" si="40"/>
        <v>106.93269210269889</v>
      </c>
      <c r="CA25" s="192">
        <f t="shared" si="41"/>
        <v>90.970234587359769</v>
      </c>
      <c r="CB25" s="192">
        <f t="shared" si="42"/>
        <v>67.45164938313215</v>
      </c>
      <c r="CC25" s="192">
        <f t="shared" si="43"/>
        <v>55.286088736554994</v>
      </c>
      <c r="CD25" s="192">
        <f t="shared" si="44"/>
        <v>69.755472443406703</v>
      </c>
      <c r="CE25" s="192">
        <f t="shared" si="45"/>
        <v>100.54654669181727</v>
      </c>
      <c r="CF25" s="192">
        <f t="shared" si="46"/>
        <v>84.152684046342657</v>
      </c>
      <c r="CG25" s="192">
        <f t="shared" si="47"/>
        <v>88.38961316382391</v>
      </c>
      <c r="CH25" s="192">
        <f t="shared" si="48"/>
        <v>104.93987458152898</v>
      </c>
      <c r="CI25" s="192">
        <f t="shared" si="49"/>
        <v>85.529524708532122</v>
      </c>
      <c r="CJ25" s="192">
        <f t="shared" si="50"/>
        <v>104.34345389233654</v>
      </c>
      <c r="CK25" s="192">
        <f t="shared" si="51"/>
        <v>119.70783860254946</v>
      </c>
      <c r="CL25" s="192">
        <f t="shared" si="52"/>
        <v>137.36092692421599</v>
      </c>
      <c r="CM25" s="192">
        <f t="shared" si="53"/>
        <v>148.32451201343906</v>
      </c>
      <c r="CN25" s="192">
        <f t="shared" si="54"/>
        <v>152.7768115494523</v>
      </c>
      <c r="CO25" s="192">
        <f t="shared" si="55"/>
        <v>142.87377137372422</v>
      </c>
      <c r="CP25" s="192">
        <f t="shared" si="56"/>
        <v>130.52110855495846</v>
      </c>
      <c r="CQ25" s="192">
        <f t="shared" si="57"/>
        <v>99.352611058135082</v>
      </c>
      <c r="CR25" s="192">
        <f t="shared" si="58"/>
        <v>78.750348416798985</v>
      </c>
      <c r="CS25" s="192">
        <f t="shared" si="60"/>
        <v>85.187353993410085</v>
      </c>
      <c r="CT25" s="192">
        <f t="shared" si="61"/>
        <v>85.507701824068207</v>
      </c>
      <c r="CU25" s="192">
        <f t="shared" si="62"/>
        <v>98.994398684719556</v>
      </c>
      <c r="CV25" s="192">
        <f t="shared" si="63"/>
        <v>100.91238138176473</v>
      </c>
      <c r="CW25" s="192">
        <f t="shared" si="64"/>
        <v>89.743400624401161</v>
      </c>
      <c r="CX25" s="192">
        <f t="shared" si="65"/>
        <v>101.86243481989661</v>
      </c>
      <c r="CY25" s="192">
        <f t="shared" si="66"/>
        <v>104.29674061280321</v>
      </c>
      <c r="CZ25" s="303">
        <f t="shared" si="68"/>
        <v>138.39911834703065</v>
      </c>
      <c r="DA25" s="303">
        <f t="shared" si="68"/>
        <v>164.68796234540002</v>
      </c>
      <c r="DB25" s="303">
        <f t="shared" si="68"/>
        <v>156.59415914561461</v>
      </c>
      <c r="DC25" s="303">
        <f t="shared" si="69"/>
        <v>197.03071226850477</v>
      </c>
      <c r="DD25" s="283">
        <f t="shared" ref="DD25:DD35" si="74">BC25/AY25*100</f>
        <v>128.61844954872353</v>
      </c>
      <c r="DE25" s="403">
        <f t="shared" si="70"/>
        <v>82.922423463861492</v>
      </c>
      <c r="DF25" s="403">
        <f t="shared" si="71"/>
        <v>69.911025715320193</v>
      </c>
      <c r="DG25" s="303">
        <f t="shared" si="72"/>
        <v>54.998973127010387</v>
      </c>
      <c r="DH25" s="303">
        <f t="shared" si="73"/>
        <v>60.681676207925108</v>
      </c>
      <c r="DI25" s="303">
        <f t="shared" si="20"/>
        <v>76.317188695981216</v>
      </c>
      <c r="DJ25" s="303">
        <f t="shared" si="21"/>
        <v>78.441488659720378</v>
      </c>
      <c r="DK25" s="303">
        <f t="shared" si="22"/>
        <v>84.577885502726929</v>
      </c>
      <c r="DL25" s="303">
        <f t="shared" si="12"/>
        <v>109.91039839875445</v>
      </c>
      <c r="DM25" s="303">
        <f t="shared" si="13"/>
        <v>138.58606581394065</v>
      </c>
      <c r="DN25" s="652">
        <f t="shared" si="14"/>
        <v>124.88256527207101</v>
      </c>
    </row>
    <row r="26" spans="1:350" ht="34.950000000000003" customHeight="1">
      <c r="A26" s="191"/>
      <c r="B26" s="572" t="str">
        <f>IF('1'!A1=1,D26,F26)</f>
        <v>Timber and woodwork</v>
      </c>
      <c r="C26" s="568"/>
      <c r="D26" s="196" t="s">
        <v>4</v>
      </c>
      <c r="E26" s="195"/>
      <c r="F26" s="201" t="s">
        <v>126</v>
      </c>
      <c r="G26" s="297">
        <v>123.61048283</v>
      </c>
      <c r="H26" s="298">
        <v>131.56058136999999</v>
      </c>
      <c r="I26" s="298">
        <v>125.66972034</v>
      </c>
      <c r="J26" s="298">
        <v>140.58020313</v>
      </c>
      <c r="K26" s="298">
        <v>147.69746782999999</v>
      </c>
      <c r="L26" s="298">
        <v>172.18431247999999</v>
      </c>
      <c r="M26" s="298">
        <v>161.18170204</v>
      </c>
      <c r="N26" s="298">
        <v>153.22537383</v>
      </c>
      <c r="O26" s="298">
        <v>140.33181156000001</v>
      </c>
      <c r="P26" s="298">
        <v>151.31515874999999</v>
      </c>
      <c r="Q26" s="298">
        <v>142.04806683000001</v>
      </c>
      <c r="R26" s="298">
        <v>142.48544045</v>
      </c>
      <c r="S26" s="298">
        <v>144.90808658</v>
      </c>
      <c r="T26" s="298">
        <v>155.00860456999999</v>
      </c>
      <c r="U26" s="298">
        <v>164.16634551999999</v>
      </c>
      <c r="V26" s="298">
        <v>170.24816587999999</v>
      </c>
      <c r="W26" s="298">
        <v>182.56095726000001</v>
      </c>
      <c r="X26" s="298">
        <v>207.72206267999999</v>
      </c>
      <c r="Y26" s="298">
        <v>187.99924965</v>
      </c>
      <c r="Z26" s="298">
        <v>175.61239491000001</v>
      </c>
      <c r="AA26" s="299">
        <v>164.08998702</v>
      </c>
      <c r="AB26" s="299">
        <v>180.74270229999999</v>
      </c>
      <c r="AC26" s="299">
        <v>195.20714207</v>
      </c>
      <c r="AD26" s="299">
        <v>190.40908567</v>
      </c>
      <c r="AE26" s="299">
        <v>193.44932845</v>
      </c>
      <c r="AF26" s="299">
        <v>215.51855707999999</v>
      </c>
      <c r="AG26" s="299">
        <v>210.94526182000001</v>
      </c>
      <c r="AH26" s="299">
        <v>197.77226017000001</v>
      </c>
      <c r="AI26" s="299">
        <v>195.44164463999999</v>
      </c>
      <c r="AJ26" s="299">
        <v>226.27516211</v>
      </c>
      <c r="AK26" s="299">
        <v>240.39866347</v>
      </c>
      <c r="AL26" s="299">
        <v>235.92357552999999</v>
      </c>
      <c r="AM26" s="299">
        <v>273.91377703000001</v>
      </c>
      <c r="AN26" s="299">
        <v>291.70056074000001</v>
      </c>
      <c r="AO26" s="299">
        <v>279.94337683999998</v>
      </c>
      <c r="AP26" s="299">
        <v>249.38834316000001</v>
      </c>
      <c r="AQ26" s="592">
        <v>278.58018578000002</v>
      </c>
      <c r="AR26" s="299">
        <v>288.09608951000001</v>
      </c>
      <c r="AS26" s="299">
        <v>264.35612669</v>
      </c>
      <c r="AT26" s="299">
        <v>238.80588352000001</v>
      </c>
      <c r="AU26" s="299">
        <v>258.66508614000003</v>
      </c>
      <c r="AV26" s="299">
        <v>243.82941532999999</v>
      </c>
      <c r="AW26" s="299">
        <v>290.47354691999999</v>
      </c>
      <c r="AX26" s="299">
        <v>280.65894523999998</v>
      </c>
      <c r="AY26" s="299">
        <v>318.75616990999998</v>
      </c>
      <c r="AZ26" s="299">
        <v>388.07906341</v>
      </c>
      <c r="BA26" s="299">
        <v>473.60902241999997</v>
      </c>
      <c r="BB26" s="299">
        <v>404.69208497</v>
      </c>
      <c r="BC26" s="299">
        <v>417.84883866000001</v>
      </c>
      <c r="BD26" s="299">
        <v>501.72846519000001</v>
      </c>
      <c r="BE26" s="299">
        <v>448.47802826000003</v>
      </c>
      <c r="BF26" s="299">
        <v>366.38308575000002</v>
      </c>
      <c r="BG26" s="299">
        <v>365.90806662</v>
      </c>
      <c r="BH26" s="299">
        <v>408.36768802999995</v>
      </c>
      <c r="BI26" s="299">
        <v>346.51952435999999</v>
      </c>
      <c r="BJ26" s="299">
        <v>262.80912782000001</v>
      </c>
      <c r="BK26" s="299">
        <v>292.21877423000001</v>
      </c>
      <c r="BL26" s="299">
        <v>353.89360806000002</v>
      </c>
      <c r="BM26" s="299">
        <f t="shared" si="9"/>
        <v>774.27575464999995</v>
      </c>
      <c r="BN26" s="637">
        <f t="shared" si="10"/>
        <v>646.11238229000003</v>
      </c>
      <c r="BO26" s="299">
        <f t="shared" si="0"/>
        <v>730.44891705999999</v>
      </c>
      <c r="BP26" s="299">
        <f t="shared" si="1"/>
        <v>817.68540752000001</v>
      </c>
      <c r="BQ26" s="299">
        <f t="shared" si="2"/>
        <v>898.03904575000001</v>
      </c>
      <c r="BR26" s="299">
        <f t="shared" si="3"/>
        <v>1094.9460577699999</v>
      </c>
      <c r="BS26" s="291">
        <f t="shared" si="4"/>
        <v>1069.8382855</v>
      </c>
      <c r="BT26" s="291">
        <f t="shared" si="5"/>
        <v>1073.62699363</v>
      </c>
      <c r="BU26" s="291">
        <f t="shared" si="59"/>
        <v>1585.13634071</v>
      </c>
      <c r="BV26" s="291">
        <f t="shared" si="7"/>
        <v>1734.4384178600001</v>
      </c>
      <c r="BW26" s="291">
        <f t="shared" si="15"/>
        <v>1383.6044068299998</v>
      </c>
      <c r="BX26" s="283">
        <f t="shared" si="17"/>
        <v>125.98396788519655</v>
      </c>
      <c r="BY26" s="192">
        <f t="shared" si="18"/>
        <v>134.00679482034514</v>
      </c>
      <c r="BZ26" s="192">
        <f t="shared" si="40"/>
        <v>114.51753345334504</v>
      </c>
      <c r="CA26" s="192">
        <f t="shared" si="41"/>
        <v>103.15082926284269</v>
      </c>
      <c r="CB26" s="192">
        <f t="shared" si="42"/>
        <v>89.88229985358042</v>
      </c>
      <c r="CC26" s="192">
        <f t="shared" si="43"/>
        <v>87.011798346349835</v>
      </c>
      <c r="CD26" s="192">
        <f t="shared" si="44"/>
        <v>103.8340006321403</v>
      </c>
      <c r="CE26" s="192">
        <f t="shared" si="45"/>
        <v>108.4257667390637</v>
      </c>
      <c r="CF26" s="192">
        <f t="shared" si="46"/>
        <v>117.89221997221655</v>
      </c>
      <c r="CG26" s="192">
        <f t="shared" si="47"/>
        <v>119.24053050965146</v>
      </c>
      <c r="CH26" s="192">
        <f t="shared" si="48"/>
        <v>108.06226636131808</v>
      </c>
      <c r="CI26" s="192">
        <f t="shared" si="49"/>
        <v>103.86702896770441</v>
      </c>
      <c r="CJ26" s="192">
        <f t="shared" si="50"/>
        <v>101.02989046587203</v>
      </c>
      <c r="CK26" s="192">
        <f t="shared" si="51"/>
        <v>104.99103426439848</v>
      </c>
      <c r="CL26" s="192">
        <f t="shared" si="52"/>
        <v>113.96258033761035</v>
      </c>
      <c r="CM26" s="192">
        <f t="shared" si="53"/>
        <v>119.29052907986492</v>
      </c>
      <c r="CN26" s="192">
        <f t="shared" si="54"/>
        <v>140.15118299610313</v>
      </c>
      <c r="CO26" s="192">
        <f t="shared" si="55"/>
        <v>128.91408761788645</v>
      </c>
      <c r="CP26" s="192">
        <f t="shared" si="56"/>
        <v>116.44963944441183</v>
      </c>
      <c r="CQ26" s="192">
        <f t="shared" si="57"/>
        <v>105.70725820840565</v>
      </c>
      <c r="CR26" s="192">
        <f t="shared" si="58"/>
        <v>101.70360498131824</v>
      </c>
      <c r="CS26" s="192">
        <f t="shared" si="60"/>
        <v>98.764324888215498</v>
      </c>
      <c r="CT26" s="192">
        <f t="shared" si="61"/>
        <v>94.431998954235382</v>
      </c>
      <c r="CU26" s="192">
        <f t="shared" si="62"/>
        <v>95.756634209157639</v>
      </c>
      <c r="CV26" s="192">
        <f t="shared" si="63"/>
        <v>92.851214602991433</v>
      </c>
      <c r="CW26" s="192">
        <f t="shared" si="64"/>
        <v>84.634753545148868</v>
      </c>
      <c r="CX26" s="192">
        <f t="shared" si="65"/>
        <v>109.87963492922064</v>
      </c>
      <c r="CY26" s="192">
        <f t="shared" si="66"/>
        <v>117.52597595297303</v>
      </c>
      <c r="CZ26" s="303">
        <f t="shared" si="68"/>
        <v>123.23123103574798</v>
      </c>
      <c r="DA26" s="303">
        <f t="shared" si="68"/>
        <v>159.16006806839601</v>
      </c>
      <c r="DB26" s="303">
        <f t="shared" si="68"/>
        <v>163.04721288456528</v>
      </c>
      <c r="DC26" s="303">
        <f t="shared" si="69"/>
        <v>144.19354587965671</v>
      </c>
      <c r="DD26" s="283">
        <f t="shared" si="74"/>
        <v>131.08729433471942</v>
      </c>
      <c r="DE26" s="403">
        <f t="shared" si="70"/>
        <v>129.2851154559531</v>
      </c>
      <c r="DF26" s="403">
        <f t="shared" si="71"/>
        <v>94.693725632255038</v>
      </c>
      <c r="DG26" s="303">
        <f t="shared" si="72"/>
        <v>90.533790839314335</v>
      </c>
      <c r="DH26" s="303">
        <f t="shared" si="73"/>
        <v>87.569482732901932</v>
      </c>
      <c r="DI26" s="303">
        <f t="shared" si="20"/>
        <v>81.392170538969694</v>
      </c>
      <c r="DJ26" s="303">
        <f t="shared" si="21"/>
        <v>77.265663538618043</v>
      </c>
      <c r="DK26" s="303">
        <f t="shared" si="22"/>
        <v>71.73069337576537</v>
      </c>
      <c r="DL26" s="303">
        <f t="shared" si="12"/>
        <v>79.861255022145443</v>
      </c>
      <c r="DM26" s="303">
        <f t="shared" si="13"/>
        <v>86.66053128914595</v>
      </c>
      <c r="DN26" s="652">
        <f t="shared" si="14"/>
        <v>83.447322017989009</v>
      </c>
    </row>
    <row r="27" spans="1:350" ht="34.950000000000003" customHeight="1">
      <c r="A27" s="191"/>
      <c r="B27" s="572" t="str">
        <f>IF('1'!A1=1,D27,F27)</f>
        <v>Industrial goods</v>
      </c>
      <c r="C27" s="568"/>
      <c r="D27" s="196" t="s">
        <v>5</v>
      </c>
      <c r="E27" s="195"/>
      <c r="F27" s="201" t="s">
        <v>127</v>
      </c>
      <c r="G27" s="297">
        <v>15.92194639</v>
      </c>
      <c r="H27" s="298">
        <v>23.16284692</v>
      </c>
      <c r="I27" s="298">
        <v>27.565539279999999</v>
      </c>
      <c r="J27" s="298">
        <v>22.02701708</v>
      </c>
      <c r="K27" s="298">
        <v>20.814737529999999</v>
      </c>
      <c r="L27" s="298">
        <v>28.786335009999998</v>
      </c>
      <c r="M27" s="298">
        <v>32.944677560000002</v>
      </c>
      <c r="N27" s="298">
        <v>21.874545080000001</v>
      </c>
      <c r="O27" s="298">
        <v>15.4421473</v>
      </c>
      <c r="P27" s="298">
        <v>21.7297954</v>
      </c>
      <c r="Q27" s="298">
        <v>22.183029390000002</v>
      </c>
      <c r="R27" s="298">
        <v>23.335283669999999</v>
      </c>
      <c r="S27" s="298">
        <v>18.377273479999999</v>
      </c>
      <c r="T27" s="298">
        <v>19.676291460000002</v>
      </c>
      <c r="U27" s="298">
        <v>26.1243482</v>
      </c>
      <c r="V27" s="298">
        <v>21.272581819999999</v>
      </c>
      <c r="W27" s="298">
        <v>20.846024880000002</v>
      </c>
      <c r="X27" s="298">
        <v>28.8688535</v>
      </c>
      <c r="Y27" s="298">
        <v>34.16181503</v>
      </c>
      <c r="Z27" s="298">
        <v>28.61138858</v>
      </c>
      <c r="AA27" s="299">
        <v>27.181601109999999</v>
      </c>
      <c r="AB27" s="299">
        <v>38.246631270000002</v>
      </c>
      <c r="AC27" s="299">
        <v>38.355964329999999</v>
      </c>
      <c r="AD27" s="299">
        <v>33.223146509999999</v>
      </c>
      <c r="AE27" s="299">
        <v>34.496455060000002</v>
      </c>
      <c r="AF27" s="299">
        <v>41.267115169999997</v>
      </c>
      <c r="AG27" s="299">
        <v>44.990828659999998</v>
      </c>
      <c r="AH27" s="299">
        <v>37.379237119999999</v>
      </c>
      <c r="AI27" s="299">
        <v>40.705119199999999</v>
      </c>
      <c r="AJ27" s="299">
        <v>49.983714589999998</v>
      </c>
      <c r="AK27" s="299">
        <v>58.218857049999997</v>
      </c>
      <c r="AL27" s="299">
        <v>54.562073550000001</v>
      </c>
      <c r="AM27" s="299">
        <v>59.979510269999999</v>
      </c>
      <c r="AN27" s="299">
        <v>71.081698729999999</v>
      </c>
      <c r="AO27" s="299">
        <v>80.38129868</v>
      </c>
      <c r="AP27" s="299">
        <v>72.793282210000001</v>
      </c>
      <c r="AQ27" s="592">
        <v>84.713799399999999</v>
      </c>
      <c r="AR27" s="299">
        <v>91.24718197</v>
      </c>
      <c r="AS27" s="299">
        <v>90.818011200000001</v>
      </c>
      <c r="AT27" s="299">
        <v>78.616121399999997</v>
      </c>
      <c r="AU27" s="299">
        <v>90.851310060000003</v>
      </c>
      <c r="AV27" s="299">
        <v>85.447289209999994</v>
      </c>
      <c r="AW27" s="299">
        <v>104.36153530999999</v>
      </c>
      <c r="AX27" s="299">
        <v>92.929634100000001</v>
      </c>
      <c r="AY27" s="299">
        <v>112.01814156</v>
      </c>
      <c r="AZ27" s="299">
        <v>129.7294862</v>
      </c>
      <c r="BA27" s="299">
        <v>137.24356312</v>
      </c>
      <c r="BB27" s="299">
        <v>124.19827599</v>
      </c>
      <c r="BC27" s="299">
        <v>114.59438172999999</v>
      </c>
      <c r="BD27" s="299">
        <v>101.62273508</v>
      </c>
      <c r="BE27" s="299">
        <v>85.319071519999994</v>
      </c>
      <c r="BF27" s="299">
        <v>86.472604230000002</v>
      </c>
      <c r="BG27" s="299">
        <v>106.18613425999999</v>
      </c>
      <c r="BH27" s="299">
        <v>97.991800720000001</v>
      </c>
      <c r="BI27" s="299">
        <v>97.660190249999999</v>
      </c>
      <c r="BJ27" s="299">
        <v>86.615563879999996</v>
      </c>
      <c r="BK27" s="299">
        <v>98.983075810000003</v>
      </c>
      <c r="BL27" s="299">
        <v>108.34721494</v>
      </c>
      <c r="BM27" s="299">
        <f t="shared" si="9"/>
        <v>204.17793497999997</v>
      </c>
      <c r="BN27" s="637">
        <f t="shared" si="10"/>
        <v>207.33029075000002</v>
      </c>
      <c r="BO27" s="299">
        <f t="shared" si="0"/>
        <v>137.00734322</v>
      </c>
      <c r="BP27" s="299">
        <f t="shared" si="1"/>
        <v>158.13363601</v>
      </c>
      <c r="BQ27" s="299">
        <f t="shared" si="2"/>
        <v>203.46976438999999</v>
      </c>
      <c r="BR27" s="299">
        <f t="shared" si="3"/>
        <v>284.23578988999998</v>
      </c>
      <c r="BS27" s="291">
        <f t="shared" si="4"/>
        <v>345.39511397000001</v>
      </c>
      <c r="BT27" s="291">
        <f t="shared" si="5"/>
        <v>373.58976867999996</v>
      </c>
      <c r="BU27" s="291">
        <f t="shared" si="59"/>
        <v>503.18946686999999</v>
      </c>
      <c r="BV27" s="291">
        <f t="shared" si="7"/>
        <v>388.00879255999996</v>
      </c>
      <c r="BW27" s="291">
        <f t="shared" si="15"/>
        <v>388.45368910999991</v>
      </c>
      <c r="BX27" s="283">
        <f t="shared" si="17"/>
        <v>113.43371965752563</v>
      </c>
      <c r="BY27" s="192">
        <f t="shared" si="18"/>
        <v>146.71897678832207</v>
      </c>
      <c r="BZ27" s="192">
        <f t="shared" si="40"/>
        <v>130.76619086710841</v>
      </c>
      <c r="CA27" s="192">
        <f t="shared" si="41"/>
        <v>134.49890014337714</v>
      </c>
      <c r="CB27" s="192">
        <f t="shared" si="42"/>
        <v>130.39225111967724</v>
      </c>
      <c r="CC27" s="192">
        <f t="shared" si="43"/>
        <v>132.48406719719577</v>
      </c>
      <c r="CD27" s="192">
        <f t="shared" si="44"/>
        <v>112.2773022929748</v>
      </c>
      <c r="CE27" s="192">
        <f t="shared" si="45"/>
        <v>116.11860926324884</v>
      </c>
      <c r="CF27" s="192">
        <f t="shared" si="46"/>
        <v>126.91104883924184</v>
      </c>
      <c r="CG27" s="192">
        <f t="shared" si="47"/>
        <v>107.89738546821826</v>
      </c>
      <c r="CH27" s="192">
        <f t="shared" si="48"/>
        <v>117.29812936761587</v>
      </c>
      <c r="CI27" s="192">
        <f t="shared" si="49"/>
        <v>112.50962370090092</v>
      </c>
      <c r="CJ27" s="192">
        <f t="shared" si="50"/>
        <v>117.9979772681025</v>
      </c>
      <c r="CK27" s="192">
        <f t="shared" si="51"/>
        <v>121.12238615200492</v>
      </c>
      <c r="CL27" s="192">
        <f t="shared" si="52"/>
        <v>129.40161091489441</v>
      </c>
      <c r="CM27" s="192">
        <f t="shared" si="53"/>
        <v>145.96893289939891</v>
      </c>
      <c r="CN27" s="192">
        <f t="shared" si="54"/>
        <v>147.35127042693932</v>
      </c>
      <c r="CO27" s="192">
        <f t="shared" si="55"/>
        <v>142.20971633072858</v>
      </c>
      <c r="CP27" s="192">
        <f t="shared" si="56"/>
        <v>138.06746259371988</v>
      </c>
      <c r="CQ27" s="192">
        <f t="shared" si="57"/>
        <v>133.41370199813457</v>
      </c>
      <c r="CR27" s="192">
        <f t="shared" si="58"/>
        <v>141.23789777318567</v>
      </c>
      <c r="CS27" s="192">
        <f t="shared" si="60"/>
        <v>128.36944473794514</v>
      </c>
      <c r="CT27" s="192">
        <f t="shared" si="61"/>
        <v>112.98400584637082</v>
      </c>
      <c r="CU27" s="192">
        <f t="shared" si="62"/>
        <v>107.99914362042612</v>
      </c>
      <c r="CV27" s="192">
        <f t="shared" si="63"/>
        <v>107.24499515246629</v>
      </c>
      <c r="CW27" s="192">
        <f t="shared" si="64"/>
        <v>93.643756842916119</v>
      </c>
      <c r="CX27" s="192">
        <f t="shared" si="65"/>
        <v>114.91281732670224</v>
      </c>
      <c r="CY27" s="192">
        <f t="shared" si="66"/>
        <v>118.20684160589994</v>
      </c>
      <c r="CZ27" s="303">
        <f t="shared" si="68"/>
        <v>123.2983228156215</v>
      </c>
      <c r="DA27" s="303">
        <f t="shared" si="68"/>
        <v>151.82399277895126</v>
      </c>
      <c r="DB27" s="303">
        <f t="shared" si="68"/>
        <v>131.50780382094399</v>
      </c>
      <c r="DC27" s="303">
        <f t="shared" si="69"/>
        <v>133.64765415556499</v>
      </c>
      <c r="DD27" s="283">
        <f t="shared" si="74"/>
        <v>102.29984191321375</v>
      </c>
      <c r="DE27" s="403">
        <f t="shared" si="70"/>
        <v>78.334338674040012</v>
      </c>
      <c r="DF27" s="403">
        <f t="shared" si="71"/>
        <v>62.166173465928296</v>
      </c>
      <c r="DG27" s="303">
        <f t="shared" si="72"/>
        <v>69.624641357310352</v>
      </c>
      <c r="DH27" s="303">
        <f t="shared" si="73"/>
        <v>92.662600606536728</v>
      </c>
      <c r="DI27" s="303">
        <f t="shared" si="20"/>
        <v>96.42704523043821</v>
      </c>
      <c r="DJ27" s="303">
        <f t="shared" si="21"/>
        <v>114.46466600038782</v>
      </c>
      <c r="DK27" s="303">
        <f t="shared" si="22"/>
        <v>100.16532363200228</v>
      </c>
      <c r="DL27" s="303">
        <f t="shared" si="12"/>
        <v>93.216573425337174</v>
      </c>
      <c r="DM27" s="303">
        <f t="shared" si="13"/>
        <v>110.56763335698807</v>
      </c>
      <c r="DN27" s="652">
        <f t="shared" si="14"/>
        <v>101.54392577743958</v>
      </c>
    </row>
    <row r="28" spans="1:350" ht="34.950000000000003" customHeight="1">
      <c r="A28" s="191"/>
      <c r="B28" s="572" t="str">
        <f>IF('1'!A1=1,D28,F28)</f>
        <v>Ferrrous and nonferrous metals</v>
      </c>
      <c r="C28" s="568"/>
      <c r="D28" s="196" t="s">
        <v>6</v>
      </c>
      <c r="E28" s="195"/>
      <c r="F28" s="195" t="s">
        <v>128</v>
      </c>
      <c r="G28" s="297">
        <v>678.38150032999999</v>
      </c>
      <c r="H28" s="298">
        <v>1169.3654242600001</v>
      </c>
      <c r="I28" s="298">
        <v>912.60312662000001</v>
      </c>
      <c r="J28" s="298">
        <v>1179.1640552599999</v>
      </c>
      <c r="K28" s="298">
        <v>1385.05995863</v>
      </c>
      <c r="L28" s="298">
        <v>1811.8374832899999</v>
      </c>
      <c r="M28" s="298">
        <v>1199.4172541600001</v>
      </c>
      <c r="N28" s="298">
        <v>1094.0891480099999</v>
      </c>
      <c r="O28" s="298">
        <v>828.28116815999999</v>
      </c>
      <c r="P28" s="298">
        <v>1130.4124207699999</v>
      </c>
      <c r="Q28" s="298">
        <v>764.96094989000005</v>
      </c>
      <c r="R28" s="298">
        <v>849.76437475</v>
      </c>
      <c r="S28" s="298">
        <v>1023.77433675</v>
      </c>
      <c r="T28" s="298">
        <v>1006.8119438</v>
      </c>
      <c r="U28" s="298">
        <v>964.68621300999996</v>
      </c>
      <c r="V28" s="298">
        <v>1084.8347724800001</v>
      </c>
      <c r="W28" s="298">
        <v>1191.6087220300001</v>
      </c>
      <c r="X28" s="298">
        <v>1177.2535406</v>
      </c>
      <c r="Y28" s="298">
        <v>866.67041174999997</v>
      </c>
      <c r="Z28" s="298">
        <v>808.77868143000001</v>
      </c>
      <c r="AA28" s="298">
        <v>724.57375609999997</v>
      </c>
      <c r="AB28" s="298">
        <v>676.75684709999996</v>
      </c>
      <c r="AC28" s="298">
        <v>700.67614849999995</v>
      </c>
      <c r="AD28" s="298">
        <v>588.63358668000001</v>
      </c>
      <c r="AE28" s="299">
        <v>578.19314351000003</v>
      </c>
      <c r="AF28" s="299">
        <v>754.39872212</v>
      </c>
      <c r="AG28" s="299">
        <v>721.50875456999995</v>
      </c>
      <c r="AH28" s="299">
        <v>727.54052756999999</v>
      </c>
      <c r="AI28" s="299">
        <v>768.25261331000002</v>
      </c>
      <c r="AJ28" s="299">
        <v>763.30006413000001</v>
      </c>
      <c r="AK28" s="299">
        <v>832.26500209000005</v>
      </c>
      <c r="AL28" s="299">
        <v>1015.0048339799999</v>
      </c>
      <c r="AM28" s="299">
        <v>1041.99155092</v>
      </c>
      <c r="AN28" s="299">
        <v>1106.8104512100001</v>
      </c>
      <c r="AO28" s="299">
        <v>925.08064932000002</v>
      </c>
      <c r="AP28" s="299">
        <v>933.39848936999999</v>
      </c>
      <c r="AQ28" s="592">
        <v>857.70402712999999</v>
      </c>
      <c r="AR28" s="299">
        <v>968.37386945000003</v>
      </c>
      <c r="AS28" s="299">
        <v>872.47980070999995</v>
      </c>
      <c r="AT28" s="299">
        <v>748.33099253</v>
      </c>
      <c r="AU28" s="299">
        <v>776.34241863</v>
      </c>
      <c r="AV28" s="299">
        <v>663.12399419999997</v>
      </c>
      <c r="AW28" s="299">
        <v>589.62727009000002</v>
      </c>
      <c r="AX28" s="299">
        <v>788.81455031999997</v>
      </c>
      <c r="AY28" s="299">
        <v>1050.3821168100001</v>
      </c>
      <c r="AZ28" s="299">
        <v>1559.75112893</v>
      </c>
      <c r="BA28" s="299">
        <v>2142.9954286900002</v>
      </c>
      <c r="BB28" s="299">
        <v>1470.7834981000001</v>
      </c>
      <c r="BC28" s="299">
        <v>1246.4372500300001</v>
      </c>
      <c r="BD28" s="299">
        <v>939.11400979999996</v>
      </c>
      <c r="BE28" s="299">
        <v>714.63430693999999</v>
      </c>
      <c r="BF28" s="299">
        <v>658.48968353999999</v>
      </c>
      <c r="BG28" s="299">
        <v>725.07798638999998</v>
      </c>
      <c r="BH28" s="299">
        <v>960.79225519000011</v>
      </c>
      <c r="BI28" s="299">
        <v>705.49290246999999</v>
      </c>
      <c r="BJ28" s="299">
        <v>616.49020436000001</v>
      </c>
      <c r="BK28" s="299">
        <v>753.16536180999992</v>
      </c>
      <c r="BL28" s="299">
        <v>699.15438463999999</v>
      </c>
      <c r="BM28" s="299">
        <f t="shared" si="9"/>
        <v>1685.8702415800001</v>
      </c>
      <c r="BN28" s="637">
        <f t="shared" si="10"/>
        <v>1452.3197464499999</v>
      </c>
      <c r="BO28" s="299">
        <f t="shared" si="0"/>
        <v>2690.6403383799998</v>
      </c>
      <c r="BP28" s="299">
        <f t="shared" si="1"/>
        <v>2781.6411477699999</v>
      </c>
      <c r="BQ28" s="299">
        <f t="shared" si="2"/>
        <v>3378.8225135100001</v>
      </c>
      <c r="BR28" s="299">
        <f t="shared" si="3"/>
        <v>4007.2811408199996</v>
      </c>
      <c r="BS28" s="291">
        <f t="shared" si="4"/>
        <v>3446.8886898199999</v>
      </c>
      <c r="BT28" s="291">
        <f t="shared" si="5"/>
        <v>2817.9082332399998</v>
      </c>
      <c r="BU28" s="291">
        <f t="shared" si="59"/>
        <v>6223.912172530001</v>
      </c>
      <c r="BV28" s="291">
        <f t="shared" si="7"/>
        <v>3558.6752503100001</v>
      </c>
      <c r="BW28" s="291">
        <f t="shared" si="15"/>
        <v>3007.8533484100003</v>
      </c>
      <c r="BX28" s="283">
        <f t="shared" si="17"/>
        <v>116.3936894348021</v>
      </c>
      <c r="BY28" s="192">
        <f t="shared" si="18"/>
        <v>116.92884136402913</v>
      </c>
      <c r="BZ28" s="192">
        <f t="shared" si="40"/>
        <v>89.8396183196013</v>
      </c>
      <c r="CA28" s="192">
        <f t="shared" si="41"/>
        <v>74.553167168589312</v>
      </c>
      <c r="CB28" s="192">
        <f t="shared" si="42"/>
        <v>60.806348821082054</v>
      </c>
      <c r="CC28" s="192">
        <f t="shared" si="43"/>
        <v>57.486074474244816</v>
      </c>
      <c r="CD28" s="192">
        <f t="shared" si="44"/>
        <v>80.846898544185819</v>
      </c>
      <c r="CE28" s="192">
        <f t="shared" si="45"/>
        <v>72.780551737496111</v>
      </c>
      <c r="CF28" s="192">
        <f t="shared" si="46"/>
        <v>79.797693284133018</v>
      </c>
      <c r="CG28" s="192">
        <f t="shared" si="47"/>
        <v>111.47263974538369</v>
      </c>
      <c r="CH28" s="192">
        <f t="shared" si="48"/>
        <v>102.97321467479637</v>
      </c>
      <c r="CI28" s="192">
        <f t="shared" si="49"/>
        <v>123.59820167134197</v>
      </c>
      <c r="CJ28" s="192">
        <f t="shared" si="50"/>
        <v>132.87127700031482</v>
      </c>
      <c r="CK28" s="192">
        <f t="shared" si="51"/>
        <v>101.17992538282483</v>
      </c>
      <c r="CL28" s="192">
        <f t="shared" si="52"/>
        <v>115.35064499473854</v>
      </c>
      <c r="CM28" s="192">
        <f t="shared" si="53"/>
        <v>139.51179288528937</v>
      </c>
      <c r="CN28" s="192">
        <f t="shared" si="54"/>
        <v>135.63137083655357</v>
      </c>
      <c r="CO28" s="192">
        <f t="shared" si="55"/>
        <v>145.00332218254547</v>
      </c>
      <c r="CP28" s="192">
        <f t="shared" si="56"/>
        <v>111.15217472763118</v>
      </c>
      <c r="CQ28" s="192">
        <f t="shared" si="57"/>
        <v>91.960004339091853</v>
      </c>
      <c r="CR28" s="192">
        <f t="shared" si="58"/>
        <v>82.313913809830026</v>
      </c>
      <c r="CS28" s="192">
        <f t="shared" si="60"/>
        <v>87.492295396320401</v>
      </c>
      <c r="CT28" s="192">
        <f t="shared" si="61"/>
        <v>94.313917532631848</v>
      </c>
      <c r="CU28" s="192">
        <f t="shared" si="62"/>
        <v>80.172723767218457</v>
      </c>
      <c r="CV28" s="192">
        <f t="shared" si="63"/>
        <v>90.514022794990538</v>
      </c>
      <c r="CW28" s="192">
        <f t="shared" si="64"/>
        <v>68.47809664428776</v>
      </c>
      <c r="CX28" s="192">
        <f t="shared" si="65"/>
        <v>67.580621306095296</v>
      </c>
      <c r="CY28" s="192">
        <f t="shared" si="66"/>
        <v>105.4098464708953</v>
      </c>
      <c r="CZ28" s="303">
        <f t="shared" si="68"/>
        <v>135.29881809931163</v>
      </c>
      <c r="DA28" s="303">
        <f t="shared" si="68"/>
        <v>235.212591094928</v>
      </c>
      <c r="DB28" s="303">
        <f t="shared" si="68"/>
        <v>363.44917160342595</v>
      </c>
      <c r="DC28" s="303">
        <f t="shared" si="69"/>
        <v>186.45491484701245</v>
      </c>
      <c r="DD28" s="283">
        <f t="shared" si="74"/>
        <v>118.66512482289946</v>
      </c>
      <c r="DE28" s="403">
        <f t="shared" si="70"/>
        <v>60.209221354706663</v>
      </c>
      <c r="DF28" s="403">
        <f t="shared" si="71"/>
        <v>33.347448966648123</v>
      </c>
      <c r="DG28" s="303">
        <f t="shared" si="72"/>
        <v>44.771353798207258</v>
      </c>
      <c r="DH28" s="303">
        <f t="shared" si="73"/>
        <v>58.172040860664929</v>
      </c>
      <c r="DI28" s="303">
        <f t="shared" si="20"/>
        <v>102.30837205746903</v>
      </c>
      <c r="DJ28" s="303">
        <f t="shared" si="21"/>
        <v>98.720827648319514</v>
      </c>
      <c r="DK28" s="303">
        <f t="shared" si="22"/>
        <v>93.621847049415663</v>
      </c>
      <c r="DL28" s="303">
        <f t="shared" si="12"/>
        <v>103.87370406317817</v>
      </c>
      <c r="DM28" s="303">
        <f t="shared" si="13"/>
        <v>72.768528353898915</v>
      </c>
      <c r="DN28" s="652">
        <f t="shared" si="14"/>
        <v>86.146591275547024</v>
      </c>
    </row>
    <row r="29" spans="1:350" ht="30" customHeight="1">
      <c r="A29" s="316">
        <v>7202</v>
      </c>
      <c r="B29" s="577" t="str">
        <f>IF('1'!A1=1,D29,F29)</f>
        <v>ferro-alloys</v>
      </c>
      <c r="C29" s="567">
        <v>7202</v>
      </c>
      <c r="D29" s="200" t="s">
        <v>43</v>
      </c>
      <c r="E29" s="197">
        <v>7202</v>
      </c>
      <c r="F29" s="233" t="s">
        <v>129</v>
      </c>
      <c r="G29" s="295">
        <v>76.337436839999995</v>
      </c>
      <c r="H29" s="296">
        <v>80.136279389999999</v>
      </c>
      <c r="I29" s="296">
        <v>51.860217169999999</v>
      </c>
      <c r="J29" s="296">
        <v>71.836262430000005</v>
      </c>
      <c r="K29" s="296">
        <v>73.425797470000006</v>
      </c>
      <c r="L29" s="296">
        <v>74.98672105</v>
      </c>
      <c r="M29" s="296">
        <v>53.392905900000002</v>
      </c>
      <c r="N29" s="296">
        <v>47.081633969999999</v>
      </c>
      <c r="O29" s="296">
        <v>56.446528909999998</v>
      </c>
      <c r="P29" s="296">
        <v>41.763722639999997</v>
      </c>
      <c r="Q29" s="296">
        <v>30.180653469999999</v>
      </c>
      <c r="R29" s="296">
        <v>45.689754780000001</v>
      </c>
      <c r="S29" s="296">
        <v>32.004709099999999</v>
      </c>
      <c r="T29" s="296">
        <v>45.561268669999997</v>
      </c>
      <c r="U29" s="296">
        <v>42.462201839999999</v>
      </c>
      <c r="V29" s="296">
        <v>58.902078029999998</v>
      </c>
      <c r="W29" s="296">
        <v>69.440760769999997</v>
      </c>
      <c r="X29" s="296">
        <v>60.22737729</v>
      </c>
      <c r="Y29" s="296">
        <v>69.607343049999997</v>
      </c>
      <c r="Z29" s="296">
        <v>73.581485290000003</v>
      </c>
      <c r="AA29" s="296">
        <v>65.230439279999999</v>
      </c>
      <c r="AB29" s="296">
        <v>65.838526160000001</v>
      </c>
      <c r="AC29" s="296">
        <v>42.393065030000002</v>
      </c>
      <c r="AD29" s="296">
        <v>40.77724499</v>
      </c>
      <c r="AE29" s="296">
        <v>39.487628899999997</v>
      </c>
      <c r="AF29" s="296">
        <v>55.456209440000002</v>
      </c>
      <c r="AG29" s="296">
        <v>50.92396565</v>
      </c>
      <c r="AH29" s="296">
        <v>63.392140779999998</v>
      </c>
      <c r="AI29" s="296">
        <v>106.35318273999999</v>
      </c>
      <c r="AJ29" s="296">
        <v>126.11209592</v>
      </c>
      <c r="AK29" s="296">
        <v>113.5370144</v>
      </c>
      <c r="AL29" s="296">
        <v>125.34917765</v>
      </c>
      <c r="AM29" s="296">
        <v>130.0491639</v>
      </c>
      <c r="AN29" s="296">
        <v>121.62552572</v>
      </c>
      <c r="AO29" s="296">
        <v>82.730024850000007</v>
      </c>
      <c r="AP29" s="296">
        <v>102.99242589000001</v>
      </c>
      <c r="AQ29" s="295">
        <v>117.06794155</v>
      </c>
      <c r="AR29" s="296">
        <v>103.65503738</v>
      </c>
      <c r="AS29" s="296">
        <v>82.488091019999999</v>
      </c>
      <c r="AT29" s="296">
        <v>68.450797620000003</v>
      </c>
      <c r="AU29" s="296">
        <v>79.875347250000004</v>
      </c>
      <c r="AV29" s="296">
        <v>88.385113509999996</v>
      </c>
      <c r="AW29" s="296">
        <v>44.020815489999997</v>
      </c>
      <c r="AX29" s="296">
        <v>67.352213320000004</v>
      </c>
      <c r="AY29" s="296">
        <v>76.071304350000005</v>
      </c>
      <c r="AZ29" s="296">
        <v>120.76615955</v>
      </c>
      <c r="BA29" s="296">
        <v>163.02354578999999</v>
      </c>
      <c r="BB29" s="296">
        <v>115.51049356</v>
      </c>
      <c r="BC29" s="296">
        <v>236.92299308</v>
      </c>
      <c r="BD29" s="296">
        <v>76.719706860000002</v>
      </c>
      <c r="BE29" s="296">
        <v>66.415863999999999</v>
      </c>
      <c r="BF29" s="296">
        <v>39</v>
      </c>
      <c r="BG29" s="296">
        <v>102.91540658</v>
      </c>
      <c r="BH29" s="296">
        <v>84.543057829999995</v>
      </c>
      <c r="BI29" s="296">
        <v>23.03290239</v>
      </c>
      <c r="BJ29" s="296">
        <v>8.1523328800000012</v>
      </c>
      <c r="BK29" s="296">
        <v>2.0082855899999998</v>
      </c>
      <c r="BL29" s="296">
        <v>15.56116712</v>
      </c>
      <c r="BM29" s="302">
        <f t="shared" si="9"/>
        <v>187.45846440999998</v>
      </c>
      <c r="BN29" s="638">
        <f t="shared" si="10"/>
        <v>17.56945271</v>
      </c>
      <c r="BO29" s="302">
        <f t="shared" si="0"/>
        <v>214.23927545999999</v>
      </c>
      <c r="BP29" s="302">
        <f t="shared" si="1"/>
        <v>209.25994477</v>
      </c>
      <c r="BQ29" s="302">
        <f t="shared" si="2"/>
        <v>471.35147071</v>
      </c>
      <c r="BR29" s="302">
        <f t="shared" si="3"/>
        <v>437.39714035999998</v>
      </c>
      <c r="BS29" s="290">
        <f t="shared" si="4"/>
        <v>371.66186757000003</v>
      </c>
      <c r="BT29" s="290">
        <f t="shared" si="5"/>
        <v>279.63348956999999</v>
      </c>
      <c r="BU29" s="290">
        <f t="shared" si="59"/>
        <v>475.37150324999993</v>
      </c>
      <c r="BV29" s="290">
        <f t="shared" si="7"/>
        <v>419.05856394</v>
      </c>
      <c r="BW29" s="290">
        <f t="shared" si="15"/>
        <v>218.64369967999997</v>
      </c>
      <c r="BX29" s="283">
        <f t="shared" si="17"/>
        <v>216.97044817070372</v>
      </c>
      <c r="BY29" s="192">
        <f t="shared" si="18"/>
        <v>132.18986004587919</v>
      </c>
      <c r="BZ29" s="192">
        <f t="shared" si="40"/>
        <v>163.92777584234665</v>
      </c>
      <c r="CA29" s="192">
        <f t="shared" si="41"/>
        <v>124.92171371699908</v>
      </c>
      <c r="CB29" s="192">
        <f t="shared" si="42"/>
        <v>93.936815433308212</v>
      </c>
      <c r="CC29" s="192">
        <f t="shared" si="43"/>
        <v>109.31660836397015</v>
      </c>
      <c r="CD29" s="192">
        <f t="shared" si="44"/>
        <v>60.90315069136949</v>
      </c>
      <c r="CE29" s="192">
        <f t="shared" si="45"/>
        <v>55.417806299082386</v>
      </c>
      <c r="CF29" s="192">
        <f t="shared" si="46"/>
        <v>60.535586354861657</v>
      </c>
      <c r="CG29" s="192">
        <f t="shared" si="47"/>
        <v>84.23063618591793</v>
      </c>
      <c r="CH29" s="192">
        <f t="shared" si="48"/>
        <v>120.12334001790859</v>
      </c>
      <c r="CI29" s="192">
        <f t="shared" si="49"/>
        <v>155.4595971246855</v>
      </c>
      <c r="CJ29" s="192">
        <f t="shared" si="50"/>
        <v>269.33291692274793</v>
      </c>
      <c r="CK29" s="192">
        <f t="shared" si="51"/>
        <v>227.40843125321263</v>
      </c>
      <c r="CL29" s="192">
        <f t="shared" si="52"/>
        <v>222.9539921936539</v>
      </c>
      <c r="CM29" s="192">
        <f t="shared" si="53"/>
        <v>197.73614853143945</v>
      </c>
      <c r="CN29" s="192">
        <f t="shared" si="54"/>
        <v>122.28046265237704</v>
      </c>
      <c r="CO29" s="192">
        <f t="shared" si="55"/>
        <v>96.44239502383175</v>
      </c>
      <c r="CP29" s="192">
        <f t="shared" si="56"/>
        <v>72.866126775657051</v>
      </c>
      <c r="CQ29" s="192">
        <f t="shared" si="57"/>
        <v>82.164420876836928</v>
      </c>
      <c r="CR29" s="192">
        <f t="shared" si="58"/>
        <v>90.018219294372571</v>
      </c>
      <c r="CS29" s="192">
        <f t="shared" si="60"/>
        <v>85.224739433915602</v>
      </c>
      <c r="CT29" s="192">
        <f t="shared" si="61"/>
        <v>99.707562241835817</v>
      </c>
      <c r="CU29" s="192">
        <f t="shared" si="62"/>
        <v>66.461972352324409</v>
      </c>
      <c r="CV29" s="192">
        <f t="shared" si="63"/>
        <v>68.229906661410837</v>
      </c>
      <c r="CW29" s="192">
        <f t="shared" si="64"/>
        <v>85.2685173282796</v>
      </c>
      <c r="CX29" s="192">
        <f t="shared" si="65"/>
        <v>53.366267718968963</v>
      </c>
      <c r="CY29" s="192">
        <f t="shared" si="66"/>
        <v>98.39507450870228</v>
      </c>
      <c r="CZ29" s="303">
        <f t="shared" si="68"/>
        <v>95.237525680991638</v>
      </c>
      <c r="DA29" s="303">
        <f t="shared" si="68"/>
        <v>136.63631210513338</v>
      </c>
      <c r="DB29" s="303">
        <f t="shared" si="68"/>
        <v>370.33286179587765</v>
      </c>
      <c r="DC29" s="303">
        <f t="shared" si="69"/>
        <v>171.50214947086167</v>
      </c>
      <c r="DD29" s="283">
        <f t="shared" si="74"/>
        <v>311.44857460301978</v>
      </c>
      <c r="DE29" s="403">
        <f t="shared" si="70"/>
        <v>63.527487456646547</v>
      </c>
      <c r="DF29" s="403">
        <f t="shared" si="71"/>
        <v>40.740043825052183</v>
      </c>
      <c r="DG29" s="303">
        <f t="shared" si="72"/>
        <v>33.763166270034247</v>
      </c>
      <c r="DH29" s="303">
        <f t="shared" si="73"/>
        <v>43.438336331184765</v>
      </c>
      <c r="DI29" s="303">
        <f t="shared" si="20"/>
        <v>110.19731603546951</v>
      </c>
      <c r="DJ29" s="303">
        <f t="shared" si="21"/>
        <v>34.679820456751116</v>
      </c>
      <c r="DK29" s="303">
        <f t="shared" si="22"/>
        <v>20.903417641025644</v>
      </c>
      <c r="DL29" s="303">
        <f t="shared" si="12"/>
        <v>1.9513945061654925</v>
      </c>
      <c r="DM29" s="303">
        <f t="shared" si="13"/>
        <v>18.40620332338883</v>
      </c>
      <c r="DN29" s="652">
        <f t="shared" si="14"/>
        <v>9.3724509935027278</v>
      </c>
    </row>
    <row r="30" spans="1:350" ht="30" customHeight="1">
      <c r="A30" s="316">
        <v>7207</v>
      </c>
      <c r="B30" s="577" t="str">
        <f>IF('1'!A1=1,D30,F30)</f>
        <v>semi-finished products of carbon steel</v>
      </c>
      <c r="C30" s="567">
        <v>7207</v>
      </c>
      <c r="D30" s="200" t="s">
        <v>44</v>
      </c>
      <c r="E30" s="197">
        <v>7207</v>
      </c>
      <c r="F30" s="232" t="s">
        <v>130</v>
      </c>
      <c r="G30" s="295">
        <v>233.57628450999999</v>
      </c>
      <c r="H30" s="296">
        <v>513.53180167000005</v>
      </c>
      <c r="I30" s="296">
        <v>378.93407989000002</v>
      </c>
      <c r="J30" s="296">
        <v>408.24594352999998</v>
      </c>
      <c r="K30" s="296">
        <v>440.24446289000002</v>
      </c>
      <c r="L30" s="296">
        <v>724.67304178999996</v>
      </c>
      <c r="M30" s="296">
        <v>476.01110943999998</v>
      </c>
      <c r="N30" s="296">
        <v>506.83436349999999</v>
      </c>
      <c r="O30" s="296">
        <v>300.26320061000001</v>
      </c>
      <c r="P30" s="296">
        <v>514.02715814999999</v>
      </c>
      <c r="Q30" s="296">
        <v>320.44751844000001</v>
      </c>
      <c r="R30" s="296">
        <v>351.00054060000002</v>
      </c>
      <c r="S30" s="296">
        <v>492.90622567000003</v>
      </c>
      <c r="T30" s="296">
        <v>456.40999133999998</v>
      </c>
      <c r="U30" s="296">
        <v>424.31559761</v>
      </c>
      <c r="V30" s="296">
        <v>466.16920438</v>
      </c>
      <c r="W30" s="296">
        <v>507.49418247</v>
      </c>
      <c r="X30" s="296">
        <v>503.67223192</v>
      </c>
      <c r="Y30" s="296">
        <v>287.82050667999999</v>
      </c>
      <c r="Z30" s="296">
        <v>256.21645933000002</v>
      </c>
      <c r="AA30" s="296">
        <v>176.35218954000001</v>
      </c>
      <c r="AB30" s="296">
        <v>155.46314638000001</v>
      </c>
      <c r="AC30" s="296">
        <v>184.42113938</v>
      </c>
      <c r="AD30" s="296">
        <v>189.67211478999999</v>
      </c>
      <c r="AE30" s="296">
        <v>180.68317994</v>
      </c>
      <c r="AF30" s="296">
        <v>243.06446521000001</v>
      </c>
      <c r="AG30" s="296">
        <v>192.54807274999999</v>
      </c>
      <c r="AH30" s="296">
        <v>148.23153249999999</v>
      </c>
      <c r="AI30" s="296">
        <v>197.84348019999999</v>
      </c>
      <c r="AJ30" s="296">
        <v>208.15424196000001</v>
      </c>
      <c r="AK30" s="296">
        <v>167.06175293000001</v>
      </c>
      <c r="AL30" s="296">
        <v>379.90284424999999</v>
      </c>
      <c r="AM30" s="296">
        <v>336.83480585000001</v>
      </c>
      <c r="AN30" s="296">
        <v>400.53329671</v>
      </c>
      <c r="AO30" s="296">
        <v>295.25379042999998</v>
      </c>
      <c r="AP30" s="296">
        <v>281.31166199</v>
      </c>
      <c r="AQ30" s="295">
        <v>270.28111138000003</v>
      </c>
      <c r="AR30" s="296">
        <v>373.55019298000002</v>
      </c>
      <c r="AS30" s="296">
        <v>272.57210043999999</v>
      </c>
      <c r="AT30" s="296">
        <v>284.84210555999999</v>
      </c>
      <c r="AU30" s="296">
        <v>276.14611475999999</v>
      </c>
      <c r="AV30" s="296">
        <v>196.16045839</v>
      </c>
      <c r="AW30" s="296">
        <v>200.70425578000001</v>
      </c>
      <c r="AX30" s="296">
        <v>277.29848857000002</v>
      </c>
      <c r="AY30" s="296">
        <v>345.22125684999997</v>
      </c>
      <c r="AZ30" s="296">
        <v>423.43082332</v>
      </c>
      <c r="BA30" s="296">
        <v>628.50800297000001</v>
      </c>
      <c r="BB30" s="296">
        <v>369.52399585000001</v>
      </c>
      <c r="BC30" s="296">
        <v>243.58634270000002</v>
      </c>
      <c r="BD30" s="296">
        <v>196.75642039000002</v>
      </c>
      <c r="BE30" s="296">
        <v>131.06495544000001</v>
      </c>
      <c r="BF30" s="296">
        <v>131.27305181</v>
      </c>
      <c r="BG30" s="296">
        <v>82.258150739999991</v>
      </c>
      <c r="BH30" s="296">
        <v>177.39234095</v>
      </c>
      <c r="BI30" s="296">
        <v>144.03682140000001</v>
      </c>
      <c r="BJ30" s="296">
        <v>101.82929337</v>
      </c>
      <c r="BK30" s="296">
        <v>170.24876429</v>
      </c>
      <c r="BL30" s="296">
        <v>135.02052644</v>
      </c>
      <c r="BM30" s="302">
        <f t="shared" si="9"/>
        <v>259.65049168999997</v>
      </c>
      <c r="BN30" s="638">
        <f t="shared" si="10"/>
        <v>305.26929072999997</v>
      </c>
      <c r="BO30" s="302">
        <f t="shared" si="0"/>
        <v>705.90859009000008</v>
      </c>
      <c r="BP30" s="302">
        <f t="shared" si="1"/>
        <v>764.52725039999996</v>
      </c>
      <c r="BQ30" s="302">
        <f t="shared" si="2"/>
        <v>952.96231934000002</v>
      </c>
      <c r="BR30" s="302">
        <f t="shared" si="3"/>
        <v>1313.9335549800001</v>
      </c>
      <c r="BS30" s="290">
        <f t="shared" si="4"/>
        <v>1201.24551036</v>
      </c>
      <c r="BT30" s="290">
        <f t="shared" si="5"/>
        <v>950.30931750000002</v>
      </c>
      <c r="BU30" s="290">
        <f t="shared" si="59"/>
        <v>1766.6840789900002</v>
      </c>
      <c r="BV30" s="290">
        <f t="shared" si="7"/>
        <v>702.68077033999998</v>
      </c>
      <c r="BW30" s="290">
        <f t="shared" si="15"/>
        <v>505.51660645999999</v>
      </c>
      <c r="BX30" s="283">
        <f t="shared" si="17"/>
        <v>102.95958055311043</v>
      </c>
      <c r="BY30" s="192">
        <f t="shared" si="18"/>
        <v>110.3552160287377</v>
      </c>
      <c r="BZ30" s="192">
        <f t="shared" si="40"/>
        <v>67.831705527955549</v>
      </c>
      <c r="CA30" s="192">
        <f t="shared" si="41"/>
        <v>54.962116099188741</v>
      </c>
      <c r="CB30" s="192">
        <f t="shared" si="42"/>
        <v>34.749598247941471</v>
      </c>
      <c r="CC30" s="192">
        <f t="shared" si="43"/>
        <v>30.865935528622263</v>
      </c>
      <c r="CD30" s="192">
        <f t="shared" si="44"/>
        <v>64.075052020195415</v>
      </c>
      <c r="CE30" s="192">
        <f t="shared" si="45"/>
        <v>74.028075825412657</v>
      </c>
      <c r="CF30" s="192">
        <f t="shared" si="46"/>
        <v>102.45587560398147</v>
      </c>
      <c r="CG30" s="192">
        <f t="shared" si="47"/>
        <v>156.34860793044501</v>
      </c>
      <c r="CH30" s="192">
        <f t="shared" si="48"/>
        <v>104.4067254965031</v>
      </c>
      <c r="CI30" s="192">
        <f t="shared" si="49"/>
        <v>78.151462941254195</v>
      </c>
      <c r="CJ30" s="192">
        <f t="shared" si="50"/>
        <v>109.49745309203571</v>
      </c>
      <c r="CK30" s="192">
        <f t="shared" si="51"/>
        <v>85.637463205557978</v>
      </c>
      <c r="CL30" s="192">
        <f t="shared" si="52"/>
        <v>86.763658832830373</v>
      </c>
      <c r="CM30" s="192">
        <f t="shared" si="53"/>
        <v>256.29016838910439</v>
      </c>
      <c r="CN30" s="192">
        <f t="shared" si="54"/>
        <v>170.25317463557238</v>
      </c>
      <c r="CO30" s="192">
        <f t="shared" si="55"/>
        <v>192.42139527810752</v>
      </c>
      <c r="CP30" s="192">
        <f t="shared" si="56"/>
        <v>176.73332480457887</v>
      </c>
      <c r="CQ30" s="192">
        <f t="shared" si="57"/>
        <v>74.048316891483765</v>
      </c>
      <c r="CR30" s="192">
        <f t="shared" si="58"/>
        <v>80.241443783681362</v>
      </c>
      <c r="CS30" s="192">
        <f t="shared" si="60"/>
        <v>93.263205842899822</v>
      </c>
      <c r="CT30" s="192">
        <f t="shared" si="61"/>
        <v>92.317900489281783</v>
      </c>
      <c r="CU30" s="192">
        <f t="shared" si="62"/>
        <v>101.25499367677315</v>
      </c>
      <c r="CV30" s="192">
        <f t="shared" si="63"/>
        <v>102.16996420876563</v>
      </c>
      <c r="CW30" s="192">
        <f t="shared" si="64"/>
        <v>52.512476790636399</v>
      </c>
      <c r="CX30" s="192">
        <f t="shared" si="65"/>
        <v>73.633455315497372</v>
      </c>
      <c r="CY30" s="192">
        <f t="shared" si="66"/>
        <v>97.351649618244039</v>
      </c>
      <c r="CZ30" s="303">
        <f t="shared" si="68"/>
        <v>125.01398295972173</v>
      </c>
      <c r="DA30" s="303">
        <f t="shared" si="68"/>
        <v>215.85941774164712</v>
      </c>
      <c r="DB30" s="303">
        <f t="shared" si="68"/>
        <v>313.15130839025801</v>
      </c>
      <c r="DC30" s="303">
        <f t="shared" si="69"/>
        <v>133.25856832310825</v>
      </c>
      <c r="DD30" s="283">
        <f t="shared" si="74"/>
        <v>70.559485508691964</v>
      </c>
      <c r="DE30" s="403">
        <f t="shared" si="70"/>
        <v>46.467193589566577</v>
      </c>
      <c r="DF30" s="403">
        <f t="shared" si="71"/>
        <v>20.85334710467577</v>
      </c>
      <c r="DG30" s="303">
        <f t="shared" si="72"/>
        <v>35.524905901723187</v>
      </c>
      <c r="DH30" s="303">
        <f t="shared" si="73"/>
        <v>33.769607042915709</v>
      </c>
      <c r="DI30" s="303">
        <f t="shared" si="20"/>
        <v>90.158349393825333</v>
      </c>
      <c r="DJ30" s="303">
        <f t="shared" si="21"/>
        <v>109.89728025806133</v>
      </c>
      <c r="DK30" s="303">
        <f t="shared" si="22"/>
        <v>77.570599575443822</v>
      </c>
      <c r="DL30" s="303">
        <f t="shared" si="12"/>
        <v>206.96886905240439</v>
      </c>
      <c r="DM30" s="303">
        <f t="shared" si="13"/>
        <v>76.114067674464607</v>
      </c>
      <c r="DN30" s="652">
        <f t="shared" si="14"/>
        <v>117.56930970670561</v>
      </c>
    </row>
    <row r="31" spans="1:350" ht="30" customHeight="1">
      <c r="A31" s="316">
        <v>7208</v>
      </c>
      <c r="B31" s="577" t="str">
        <f>IF('1'!A1=1,D31,F31)</f>
        <v>flat-rolled products of carbon steel</v>
      </c>
      <c r="C31" s="567">
        <v>7208</v>
      </c>
      <c r="D31" s="200" t="s">
        <v>54</v>
      </c>
      <c r="E31" s="197">
        <v>7208</v>
      </c>
      <c r="F31" s="232" t="s">
        <v>131</v>
      </c>
      <c r="G31" s="295">
        <v>101.18099487000001</v>
      </c>
      <c r="H31" s="296">
        <v>225.54492834000001</v>
      </c>
      <c r="I31" s="296">
        <v>199.55202344</v>
      </c>
      <c r="J31" s="296">
        <v>286.91680036000002</v>
      </c>
      <c r="K31" s="296">
        <v>386.96101983</v>
      </c>
      <c r="L31" s="296">
        <v>448.10178443000001</v>
      </c>
      <c r="M31" s="296">
        <v>299.50708932999999</v>
      </c>
      <c r="N31" s="296">
        <v>170.37559352</v>
      </c>
      <c r="O31" s="296">
        <v>202.62829667</v>
      </c>
      <c r="P31" s="296">
        <v>244.14650198999999</v>
      </c>
      <c r="Q31" s="296">
        <v>169.16515043000001</v>
      </c>
      <c r="R31" s="296">
        <v>186.28615099999999</v>
      </c>
      <c r="S31" s="296">
        <v>201.86084127999999</v>
      </c>
      <c r="T31" s="296">
        <v>218.43544502</v>
      </c>
      <c r="U31" s="296">
        <v>209.45844262</v>
      </c>
      <c r="V31" s="296">
        <v>215.97989835999999</v>
      </c>
      <c r="W31" s="296">
        <v>252.67548210000001</v>
      </c>
      <c r="X31" s="296">
        <v>274.12581484999998</v>
      </c>
      <c r="Y31" s="296">
        <v>224.26180285000001</v>
      </c>
      <c r="Z31" s="296">
        <v>170.85264835999999</v>
      </c>
      <c r="AA31" s="296">
        <v>219.04791362</v>
      </c>
      <c r="AB31" s="296">
        <v>198.25145795</v>
      </c>
      <c r="AC31" s="296">
        <v>168.78988677000001</v>
      </c>
      <c r="AD31" s="296">
        <v>115.61024293</v>
      </c>
      <c r="AE31" s="296">
        <v>129.34904531000001</v>
      </c>
      <c r="AF31" s="296">
        <v>185.49959179000001</v>
      </c>
      <c r="AG31" s="296">
        <v>214.43518237000001</v>
      </c>
      <c r="AH31" s="296">
        <v>210.71327192000001</v>
      </c>
      <c r="AI31" s="296">
        <v>206.84879290000001</v>
      </c>
      <c r="AJ31" s="296">
        <v>167.29607602999999</v>
      </c>
      <c r="AK31" s="296">
        <v>195.21912925000001</v>
      </c>
      <c r="AL31" s="296">
        <v>128.84573721000001</v>
      </c>
      <c r="AM31" s="296">
        <v>138.99441019</v>
      </c>
      <c r="AN31" s="296">
        <v>171.94209903999999</v>
      </c>
      <c r="AO31" s="296">
        <v>186.03633205</v>
      </c>
      <c r="AP31" s="296">
        <v>166.53651309</v>
      </c>
      <c r="AQ31" s="295">
        <v>133.09581883000001</v>
      </c>
      <c r="AR31" s="296">
        <v>137.91613003000001</v>
      </c>
      <c r="AS31" s="296">
        <v>144.14412354000001</v>
      </c>
      <c r="AT31" s="296">
        <v>107.72842642000001</v>
      </c>
      <c r="AU31" s="296">
        <v>114.41089393999999</v>
      </c>
      <c r="AV31" s="296">
        <v>101.38614793000001</v>
      </c>
      <c r="AW31" s="296">
        <v>74.015811400000004</v>
      </c>
      <c r="AX31" s="296">
        <v>106.2765181</v>
      </c>
      <c r="AY31" s="296">
        <v>138.83600702000001</v>
      </c>
      <c r="AZ31" s="296">
        <v>322.92783091000001</v>
      </c>
      <c r="BA31" s="296">
        <v>526.16262267000002</v>
      </c>
      <c r="BB31" s="296">
        <v>279.99072174999998</v>
      </c>
      <c r="BC31" s="296">
        <v>261.51411465000001</v>
      </c>
      <c r="BD31" s="296">
        <v>97.431808570000001</v>
      </c>
      <c r="BE31" s="296">
        <v>58.105534230000004</v>
      </c>
      <c r="BF31" s="296">
        <v>68.500097850000003</v>
      </c>
      <c r="BG31" s="296">
        <v>46.642912150000001</v>
      </c>
      <c r="BH31" s="296">
        <v>139.26222724000002</v>
      </c>
      <c r="BI31" s="296">
        <v>141.66567376</v>
      </c>
      <c r="BJ31" s="296">
        <v>148.26669057000001</v>
      </c>
      <c r="BK31" s="296">
        <v>178.61329977000003</v>
      </c>
      <c r="BL31" s="296">
        <v>182.80216250000001</v>
      </c>
      <c r="BM31" s="302">
        <f t="shared" si="9"/>
        <v>185.90513939000002</v>
      </c>
      <c r="BN31" s="638">
        <f t="shared" si="10"/>
        <v>361.41546227000003</v>
      </c>
      <c r="BO31" s="302">
        <f t="shared" si="0"/>
        <v>701.69950127000004</v>
      </c>
      <c r="BP31" s="302">
        <f t="shared" si="1"/>
        <v>739.99709139000004</v>
      </c>
      <c r="BQ31" s="302">
        <f t="shared" si="2"/>
        <v>698.20973539000011</v>
      </c>
      <c r="BR31" s="302">
        <f t="shared" si="3"/>
        <v>663.50935436999998</v>
      </c>
      <c r="BS31" s="290">
        <f t="shared" si="4"/>
        <v>522.88449882000009</v>
      </c>
      <c r="BT31" s="290">
        <f t="shared" si="5"/>
        <v>396.08937136999998</v>
      </c>
      <c r="BU31" s="290">
        <f t="shared" si="59"/>
        <v>1267.9171823500001</v>
      </c>
      <c r="BV31" s="290">
        <f t="shared" si="7"/>
        <v>485.55155530000002</v>
      </c>
      <c r="BW31" s="290">
        <f t="shared" si="15"/>
        <v>475.83750372000009</v>
      </c>
      <c r="BX31" s="283">
        <f t="shared" si="17"/>
        <v>125.17310464862047</v>
      </c>
      <c r="BY31" s="192">
        <f t="shared" si="18"/>
        <v>125.49511587961422</v>
      </c>
      <c r="BZ31" s="192">
        <f t="shared" si="40"/>
        <v>107.06744499998804</v>
      </c>
      <c r="CA31" s="192">
        <f t="shared" si="41"/>
        <v>79.105810150544229</v>
      </c>
      <c r="CB31" s="192">
        <f t="shared" si="42"/>
        <v>86.691400289209142</v>
      </c>
      <c r="CC31" s="192">
        <f t="shared" si="43"/>
        <v>72.321338309010414</v>
      </c>
      <c r="CD31" s="192">
        <f t="shared" si="44"/>
        <v>75.264661491594708</v>
      </c>
      <c r="CE31" s="192">
        <f t="shared" si="45"/>
        <v>67.666637912688429</v>
      </c>
      <c r="CF31" s="192">
        <f t="shared" si="46"/>
        <v>59.050571709343998</v>
      </c>
      <c r="CG31" s="192">
        <f t="shared" si="47"/>
        <v>93.567832341885691</v>
      </c>
      <c r="CH31" s="192">
        <f t="shared" si="48"/>
        <v>127.04267208982618</v>
      </c>
      <c r="CI31" s="192">
        <f t="shared" si="49"/>
        <v>182.26176727920489</v>
      </c>
      <c r="CJ31" s="192">
        <f t="shared" si="50"/>
        <v>159.91520648974475</v>
      </c>
      <c r="CK31" s="192">
        <f t="shared" si="51"/>
        <v>90.186762361931329</v>
      </c>
      <c r="CL31" s="192">
        <f t="shared" si="52"/>
        <v>91.038759168333016</v>
      </c>
      <c r="CM31" s="192">
        <f t="shared" si="53"/>
        <v>61.147423717533059</v>
      </c>
      <c r="CN31" s="192">
        <f t="shared" si="54"/>
        <v>67.196142767531711</v>
      </c>
      <c r="CO31" s="192">
        <f t="shared" si="55"/>
        <v>102.77712611093573</v>
      </c>
      <c r="CP31" s="192">
        <f t="shared" si="56"/>
        <v>95.29615912370943</v>
      </c>
      <c r="CQ31" s="192">
        <f t="shared" si="57"/>
        <v>129.25263706518243</v>
      </c>
      <c r="CR31" s="192">
        <f t="shared" si="58"/>
        <v>95.756238432943576</v>
      </c>
      <c r="CS31" s="192">
        <f t="shared" si="60"/>
        <v>80.210798169862812</v>
      </c>
      <c r="CT31" s="192">
        <f t="shared" si="61"/>
        <v>77.481705832202266</v>
      </c>
      <c r="CU31" s="192">
        <f t="shared" si="62"/>
        <v>64.687571764986572</v>
      </c>
      <c r="CV31" s="192">
        <f t="shared" si="63"/>
        <v>85.961298368158495</v>
      </c>
      <c r="CW31" s="192">
        <f t="shared" si="64"/>
        <v>73.51290085354492</v>
      </c>
      <c r="CX31" s="192">
        <f t="shared" si="65"/>
        <v>51.348476498565418</v>
      </c>
      <c r="CY31" s="192">
        <f t="shared" si="66"/>
        <v>98.652251436088505</v>
      </c>
      <c r="CZ31" s="303">
        <f t="shared" ref="CZ31:DA35" si="75">AY31/AU31*100</f>
        <v>121.34859036483815</v>
      </c>
      <c r="DA31" s="303">
        <f t="shared" si="75"/>
        <v>318.51277270437271</v>
      </c>
      <c r="DB31" s="364" t="str">
        <f>IF('1'!$A$1=1,MI31,MJ31)</f>
        <v>7,1 times more</v>
      </c>
      <c r="DC31" s="303">
        <f t="shared" si="69"/>
        <v>263.45492565586784</v>
      </c>
      <c r="DD31" s="283">
        <f t="shared" si="74"/>
        <v>188.36188123181014</v>
      </c>
      <c r="DE31" s="403">
        <f t="shared" si="70"/>
        <v>30.171387921394192</v>
      </c>
      <c r="DF31" s="403">
        <f t="shared" si="71"/>
        <v>11.043265280826072</v>
      </c>
      <c r="DG31" s="303">
        <f t="shared" si="72"/>
        <v>24.465131352160604</v>
      </c>
      <c r="DH31" s="303">
        <f t="shared" si="73"/>
        <v>17.835714990919325</v>
      </c>
      <c r="DI31" s="303">
        <f t="shared" si="20"/>
        <v>142.93302083163826</v>
      </c>
      <c r="DJ31" s="303">
        <f t="shared" si="21"/>
        <v>243.80754025811493</v>
      </c>
      <c r="DK31" s="303">
        <f t="shared" si="22"/>
        <v>216.44741427183232</v>
      </c>
      <c r="DL31" s="303">
        <f t="shared" si="12"/>
        <v>382.93771022613993</v>
      </c>
      <c r="DM31" s="303">
        <f t="shared" si="13"/>
        <v>131.26471270990422</v>
      </c>
      <c r="DN31" s="652">
        <f t="shared" si="14"/>
        <v>194.40853730880818</v>
      </c>
      <c r="MI31" s="140" t="s">
        <v>237</v>
      </c>
      <c r="MJ31" s="168" t="s">
        <v>238</v>
      </c>
    </row>
    <row r="32" spans="1:350" ht="34.950000000000003" customHeight="1">
      <c r="A32" s="191"/>
      <c r="B32" s="572" t="str">
        <f>IF('1'!A1=1,D32,F32)</f>
        <v>Machinery and equipment</v>
      </c>
      <c r="C32" s="568"/>
      <c r="D32" s="196" t="s">
        <v>45</v>
      </c>
      <c r="E32" s="195"/>
      <c r="F32" s="195" t="s">
        <v>132</v>
      </c>
      <c r="G32" s="297">
        <v>250.83634631999999</v>
      </c>
      <c r="H32" s="298">
        <v>266.18270431000002</v>
      </c>
      <c r="I32" s="298">
        <v>303.54734810999997</v>
      </c>
      <c r="J32" s="298">
        <v>366.14773597999999</v>
      </c>
      <c r="K32" s="298">
        <v>278.95612311000002</v>
      </c>
      <c r="L32" s="298">
        <v>238.18707368</v>
      </c>
      <c r="M32" s="298">
        <v>239.21769286</v>
      </c>
      <c r="N32" s="298">
        <v>236.59551339000001</v>
      </c>
      <c r="O32" s="298">
        <v>190.76099932</v>
      </c>
      <c r="P32" s="298">
        <v>223.13126728</v>
      </c>
      <c r="Q32" s="298">
        <v>349.07894629999998</v>
      </c>
      <c r="R32" s="298">
        <v>200.73454505000001</v>
      </c>
      <c r="S32" s="298">
        <v>161.79684283</v>
      </c>
      <c r="T32" s="298">
        <v>165.31830102999999</v>
      </c>
      <c r="U32" s="298">
        <v>201.06184081000001</v>
      </c>
      <c r="V32" s="298">
        <v>159.27951182999999</v>
      </c>
      <c r="W32" s="298">
        <v>128.99582975999999</v>
      </c>
      <c r="X32" s="298">
        <v>178.52302248999999</v>
      </c>
      <c r="Y32" s="298">
        <v>162.89487120000001</v>
      </c>
      <c r="Z32" s="298">
        <v>141.73802226000001</v>
      </c>
      <c r="AA32" s="298">
        <v>136.88957224000001</v>
      </c>
      <c r="AB32" s="298">
        <v>144.40176600000001</v>
      </c>
      <c r="AC32" s="298">
        <v>162.04918008999999</v>
      </c>
      <c r="AD32" s="298">
        <v>172.5461942</v>
      </c>
      <c r="AE32" s="298">
        <v>142.1664921</v>
      </c>
      <c r="AF32" s="298">
        <v>143.12500227999999</v>
      </c>
      <c r="AG32" s="298">
        <v>130.19433685000001</v>
      </c>
      <c r="AH32" s="298">
        <v>156.09930002999999</v>
      </c>
      <c r="AI32" s="299">
        <v>136.0692808</v>
      </c>
      <c r="AJ32" s="299">
        <v>159.2525139</v>
      </c>
      <c r="AK32" s="299">
        <v>158.95713574999999</v>
      </c>
      <c r="AL32" s="299">
        <v>212.50746144999999</v>
      </c>
      <c r="AM32" s="299">
        <v>177.11596312</v>
      </c>
      <c r="AN32" s="299">
        <v>188.78564467999999</v>
      </c>
      <c r="AO32" s="299">
        <v>181.84406150999999</v>
      </c>
      <c r="AP32" s="299">
        <v>216.35780652</v>
      </c>
      <c r="AQ32" s="592">
        <v>251.90138863000001</v>
      </c>
      <c r="AR32" s="299">
        <v>258.69347144</v>
      </c>
      <c r="AS32" s="299">
        <v>251.90961780999999</v>
      </c>
      <c r="AT32" s="299">
        <v>269.21487002999999</v>
      </c>
      <c r="AU32" s="299">
        <v>270.45751941999998</v>
      </c>
      <c r="AV32" s="299">
        <v>225.79009859000001</v>
      </c>
      <c r="AW32" s="299">
        <v>275.42013888999998</v>
      </c>
      <c r="AX32" s="299">
        <v>308.87612390999999</v>
      </c>
      <c r="AY32" s="299">
        <v>306.81104943000003</v>
      </c>
      <c r="AZ32" s="299">
        <v>343.35221313</v>
      </c>
      <c r="BA32" s="299">
        <v>328.26051378</v>
      </c>
      <c r="BB32" s="299">
        <v>358.92260741000001</v>
      </c>
      <c r="BC32" s="299">
        <v>320.35432668999999</v>
      </c>
      <c r="BD32" s="299">
        <v>372.71976203000003</v>
      </c>
      <c r="BE32" s="299">
        <v>341.27821788</v>
      </c>
      <c r="BF32" s="299">
        <v>306.85091956000002</v>
      </c>
      <c r="BG32" s="299">
        <v>337.97996959</v>
      </c>
      <c r="BH32" s="299">
        <v>382.58750517999999</v>
      </c>
      <c r="BI32" s="299">
        <v>296.47029711999994</v>
      </c>
      <c r="BJ32" s="299">
        <v>296.86788752000001</v>
      </c>
      <c r="BK32" s="299">
        <v>304.08802298000001</v>
      </c>
      <c r="BL32" s="299">
        <v>330.39729899999998</v>
      </c>
      <c r="BM32" s="299">
        <f t="shared" si="9"/>
        <v>720.56747476999999</v>
      </c>
      <c r="BN32" s="637">
        <f t="shared" si="10"/>
        <v>634.48532197999998</v>
      </c>
      <c r="BO32" s="519">
        <f t="shared" si="0"/>
        <v>615.88671253000007</v>
      </c>
      <c r="BP32" s="519">
        <f t="shared" si="1"/>
        <v>571.58513126000003</v>
      </c>
      <c r="BQ32" s="519">
        <f t="shared" si="2"/>
        <v>666.7863918999999</v>
      </c>
      <c r="BR32" s="519">
        <f t="shared" si="3"/>
        <v>764.10347582999998</v>
      </c>
      <c r="BS32" s="291">
        <f t="shared" si="4"/>
        <v>1031.7193479099999</v>
      </c>
      <c r="BT32" s="291">
        <f t="shared" si="5"/>
        <v>1080.54388081</v>
      </c>
      <c r="BU32" s="291">
        <f t="shared" si="59"/>
        <v>1337.3463837500001</v>
      </c>
      <c r="BV32" s="291">
        <f t="shared" si="7"/>
        <v>1341.20322616</v>
      </c>
      <c r="BW32" s="291">
        <f t="shared" si="15"/>
        <v>1313.90565941</v>
      </c>
      <c r="BX32" s="283">
        <f t="shared" si="17"/>
        <v>79.727037625533853</v>
      </c>
      <c r="BY32" s="192">
        <f t="shared" si="18"/>
        <v>107.98745291823666</v>
      </c>
      <c r="BZ32" s="192">
        <f t="shared" si="40"/>
        <v>81.017298232106043</v>
      </c>
      <c r="CA32" s="192">
        <f t="shared" si="41"/>
        <v>88.986976812986398</v>
      </c>
      <c r="CB32" s="192">
        <f t="shared" si="42"/>
        <v>106.11937804089212</v>
      </c>
      <c r="CC32" s="192">
        <f t="shared" si="43"/>
        <v>80.886915304208856</v>
      </c>
      <c r="CD32" s="192">
        <f t="shared" si="44"/>
        <v>99.480836257292779</v>
      </c>
      <c r="CE32" s="192">
        <f t="shared" si="45"/>
        <v>121.73599676979153</v>
      </c>
      <c r="CF32" s="192">
        <f t="shared" si="46"/>
        <v>103.8548735112915</v>
      </c>
      <c r="CG32" s="192">
        <f t="shared" si="47"/>
        <v>99.115825411719669</v>
      </c>
      <c r="CH32" s="192">
        <f t="shared" si="48"/>
        <v>80.342484162950882</v>
      </c>
      <c r="CI32" s="192">
        <f t="shared" si="49"/>
        <v>90.468121162419706</v>
      </c>
      <c r="CJ32" s="192">
        <f t="shared" si="50"/>
        <v>95.711217734970049</v>
      </c>
      <c r="CK32" s="192">
        <f t="shared" si="51"/>
        <v>111.26813021001686</v>
      </c>
      <c r="CL32" s="192">
        <f t="shared" si="52"/>
        <v>122.09220431234138</v>
      </c>
      <c r="CM32" s="192">
        <f t="shared" si="53"/>
        <v>136.13607582427287</v>
      </c>
      <c r="CN32" s="192">
        <f t="shared" si="54"/>
        <v>130.16601695744393</v>
      </c>
      <c r="CO32" s="192">
        <f t="shared" si="55"/>
        <v>118.54484432097871</v>
      </c>
      <c r="CP32" s="192">
        <f t="shared" si="56"/>
        <v>114.39817448396619</v>
      </c>
      <c r="CQ32" s="192">
        <f t="shared" si="57"/>
        <v>101.8118634723355</v>
      </c>
      <c r="CR32" s="192">
        <f t="shared" si="58"/>
        <v>142.2239894093178</v>
      </c>
      <c r="CS32" s="192">
        <f t="shared" si="60"/>
        <v>137.03026619343692</v>
      </c>
      <c r="CT32" s="192">
        <f t="shared" si="61"/>
        <v>138.53057158874938</v>
      </c>
      <c r="CU32" s="192">
        <f t="shared" si="62"/>
        <v>124.43039350425005</v>
      </c>
      <c r="CV32" s="192">
        <f t="shared" si="63"/>
        <v>107.36642655720161</v>
      </c>
      <c r="CW32" s="192">
        <f t="shared" si="64"/>
        <v>87.280941932223669</v>
      </c>
      <c r="CX32" s="192">
        <f t="shared" si="65"/>
        <v>109.33291919712748</v>
      </c>
      <c r="CY32" s="192">
        <f t="shared" si="66"/>
        <v>114.73219286719947</v>
      </c>
      <c r="CZ32" s="303">
        <f t="shared" si="75"/>
        <v>113.44149354322288</v>
      </c>
      <c r="DA32" s="303">
        <f t="shared" si="75"/>
        <v>152.06699287264792</v>
      </c>
      <c r="DB32" s="303">
        <f>BA32/AW32*100</f>
        <v>119.18537079494536</v>
      </c>
      <c r="DC32" s="303">
        <f t="shared" si="69"/>
        <v>116.20276856186609</v>
      </c>
      <c r="DD32" s="283">
        <f t="shared" si="74"/>
        <v>104.41420779504551</v>
      </c>
      <c r="DE32" s="403">
        <f t="shared" si="70"/>
        <v>108.55318468236605</v>
      </c>
      <c r="DF32" s="403">
        <f t="shared" si="71"/>
        <v>103.96566250082837</v>
      </c>
      <c r="DG32" s="303">
        <f t="shared" si="72"/>
        <v>85.492224012928205</v>
      </c>
      <c r="DH32" s="303">
        <f t="shared" si="73"/>
        <v>105.50192128887834</v>
      </c>
      <c r="DI32" s="303">
        <f t="shared" si="20"/>
        <v>102.64749663292758</v>
      </c>
      <c r="DJ32" s="303">
        <f t="shared" si="21"/>
        <v>86.870559440229087</v>
      </c>
      <c r="DK32" s="303">
        <f t="shared" si="22"/>
        <v>96.746618177219446</v>
      </c>
      <c r="DL32" s="303">
        <f t="shared" si="12"/>
        <v>89.972202597948638</v>
      </c>
      <c r="DM32" s="303">
        <f t="shared" si="13"/>
        <v>86.358622413597757</v>
      </c>
      <c r="DN32" s="652">
        <f t="shared" si="14"/>
        <v>88.053561143947434</v>
      </c>
    </row>
    <row r="33" spans="1:118" ht="30" customHeight="1">
      <c r="A33" s="357">
        <v>84</v>
      </c>
      <c r="B33" s="577" t="str">
        <f>IF('1'!A1=1,D33,F33)</f>
        <v>mechanical machines, apparatus</v>
      </c>
      <c r="C33" s="567">
        <v>84</v>
      </c>
      <c r="D33" s="200" t="s">
        <v>60</v>
      </c>
      <c r="E33" s="197">
        <v>84</v>
      </c>
      <c r="F33" s="232" t="s">
        <v>133</v>
      </c>
      <c r="G33" s="295">
        <v>98.058803499999996</v>
      </c>
      <c r="H33" s="296">
        <v>81.154436759999996</v>
      </c>
      <c r="I33" s="296">
        <v>75.968829110000001</v>
      </c>
      <c r="J33" s="296">
        <v>110.53742505</v>
      </c>
      <c r="K33" s="296">
        <v>83.335722579999995</v>
      </c>
      <c r="L33" s="296">
        <v>77.404960720000005</v>
      </c>
      <c r="M33" s="296">
        <v>77.247503019999996</v>
      </c>
      <c r="N33" s="296">
        <v>82.073553099999998</v>
      </c>
      <c r="O33" s="296">
        <v>69.385336989999999</v>
      </c>
      <c r="P33" s="296">
        <v>71.774111759999997</v>
      </c>
      <c r="Q33" s="296">
        <v>71.022809600000002</v>
      </c>
      <c r="R33" s="296">
        <v>78.674743879999994</v>
      </c>
      <c r="S33" s="296">
        <v>74.380781799999994</v>
      </c>
      <c r="T33" s="296">
        <v>85.74558433</v>
      </c>
      <c r="U33" s="296">
        <v>94.272790909999998</v>
      </c>
      <c r="V33" s="296">
        <v>93.191756010000006</v>
      </c>
      <c r="W33" s="296">
        <v>74.419290329999995</v>
      </c>
      <c r="X33" s="296">
        <v>97.748764390000005</v>
      </c>
      <c r="Y33" s="296">
        <v>97.513512340000005</v>
      </c>
      <c r="Z33" s="296">
        <v>86.775215529999997</v>
      </c>
      <c r="AA33" s="296">
        <v>70.614375929999994</v>
      </c>
      <c r="AB33" s="296">
        <v>82.859991230000006</v>
      </c>
      <c r="AC33" s="296">
        <v>75.329718299999996</v>
      </c>
      <c r="AD33" s="296">
        <v>70.436730940000004</v>
      </c>
      <c r="AE33" s="296">
        <v>73.574438639999997</v>
      </c>
      <c r="AF33" s="296">
        <v>80.578933599999999</v>
      </c>
      <c r="AG33" s="296">
        <v>72.070742060000001</v>
      </c>
      <c r="AH33" s="296">
        <v>74.757125909999999</v>
      </c>
      <c r="AI33" s="296">
        <v>75.072361909999998</v>
      </c>
      <c r="AJ33" s="296">
        <v>94.764674049999996</v>
      </c>
      <c r="AK33" s="296">
        <v>80.23514711</v>
      </c>
      <c r="AL33" s="296">
        <v>118.56049720999999</v>
      </c>
      <c r="AM33" s="296">
        <v>96.188662019999995</v>
      </c>
      <c r="AN33" s="296">
        <v>100.3866221</v>
      </c>
      <c r="AO33" s="296">
        <v>93.212664169999996</v>
      </c>
      <c r="AP33" s="296">
        <v>113.51188238</v>
      </c>
      <c r="AQ33" s="295">
        <v>109.85110907000001</v>
      </c>
      <c r="AR33" s="296">
        <v>99.108272400000004</v>
      </c>
      <c r="AS33" s="296">
        <v>106.59064253</v>
      </c>
      <c r="AT33" s="296">
        <v>125.12845498</v>
      </c>
      <c r="AU33" s="296">
        <v>128.77749322</v>
      </c>
      <c r="AV33" s="296">
        <v>100.01371057</v>
      </c>
      <c r="AW33" s="296">
        <v>112.53433309</v>
      </c>
      <c r="AX33" s="296">
        <v>122.11297979</v>
      </c>
      <c r="AY33" s="296">
        <v>128.30687459999999</v>
      </c>
      <c r="AZ33" s="296">
        <v>137.11081242</v>
      </c>
      <c r="BA33" s="296">
        <v>135.74217221000001</v>
      </c>
      <c r="BB33" s="296">
        <v>140.43361687000001</v>
      </c>
      <c r="BC33" s="296">
        <v>124.67317876999999</v>
      </c>
      <c r="BD33" s="296">
        <v>137.47367524000001</v>
      </c>
      <c r="BE33" s="296">
        <v>141.42457455000002</v>
      </c>
      <c r="BF33" s="296">
        <v>119.9111319</v>
      </c>
      <c r="BG33" s="296">
        <v>121.95325740999999</v>
      </c>
      <c r="BH33" s="296">
        <v>115.05204955000001</v>
      </c>
      <c r="BI33" s="296">
        <v>93.621624519999997</v>
      </c>
      <c r="BJ33" s="296">
        <v>97.779277820000004</v>
      </c>
      <c r="BK33" s="296">
        <v>93.044354079999991</v>
      </c>
      <c r="BL33" s="296">
        <v>102.18162967000001</v>
      </c>
      <c r="BM33" s="302">
        <f t="shared" si="9"/>
        <v>237.00530695999998</v>
      </c>
      <c r="BN33" s="638">
        <f t="shared" si="10"/>
        <v>195.22598375000001</v>
      </c>
      <c r="BO33" s="302">
        <f t="shared" si="0"/>
        <v>299.24081639999997</v>
      </c>
      <c r="BP33" s="302">
        <f t="shared" si="1"/>
        <v>300.98124021000001</v>
      </c>
      <c r="BQ33" s="302">
        <f t="shared" si="2"/>
        <v>368.63268027999999</v>
      </c>
      <c r="BR33" s="302">
        <f t="shared" si="3"/>
        <v>403.29983067000001</v>
      </c>
      <c r="BS33" s="290">
        <f t="shared" si="4"/>
        <v>440.67847898000002</v>
      </c>
      <c r="BT33" s="290">
        <f t="shared" si="5"/>
        <v>463.43851667000001</v>
      </c>
      <c r="BU33" s="290">
        <f t="shared" si="59"/>
        <v>541.59347610000009</v>
      </c>
      <c r="BV33" s="290">
        <f t="shared" si="7"/>
        <v>523.48256045999995</v>
      </c>
      <c r="BW33" s="290">
        <f t="shared" si="15"/>
        <v>428.4062093</v>
      </c>
      <c r="BX33" s="283">
        <f t="shared" si="17"/>
        <v>100.05177215010129</v>
      </c>
      <c r="BY33" s="192">
        <f t="shared" si="18"/>
        <v>113.99859847453442</v>
      </c>
      <c r="BZ33" s="192">
        <f t="shared" si="40"/>
        <v>103.43759996783572</v>
      </c>
      <c r="CA33" s="192">
        <f t="shared" si="41"/>
        <v>93.114690875326488</v>
      </c>
      <c r="CB33" s="192">
        <f t="shared" si="42"/>
        <v>94.88719338342554</v>
      </c>
      <c r="CC33" s="192">
        <f t="shared" si="43"/>
        <v>84.768325970242984</v>
      </c>
      <c r="CD33" s="192">
        <f t="shared" si="44"/>
        <v>77.250543532211353</v>
      </c>
      <c r="CE33" s="192">
        <f t="shared" si="45"/>
        <v>81.171484864417948</v>
      </c>
      <c r="CF33" s="192">
        <f t="shared" si="46"/>
        <v>104.19186981548107</v>
      </c>
      <c r="CG33" s="192">
        <f t="shared" si="47"/>
        <v>97.247094048479539</v>
      </c>
      <c r="CH33" s="192">
        <f t="shared" si="48"/>
        <v>95.673717739098464</v>
      </c>
      <c r="CI33" s="192">
        <f t="shared" si="49"/>
        <v>106.13372442522954</v>
      </c>
      <c r="CJ33" s="192">
        <f t="shared" si="50"/>
        <v>102.03592891456412</v>
      </c>
      <c r="CK33" s="192">
        <f t="shared" si="51"/>
        <v>117.60477561097929</v>
      </c>
      <c r="CL33" s="192">
        <f t="shared" si="52"/>
        <v>111.32832105877723</v>
      </c>
      <c r="CM33" s="192">
        <f t="shared" si="53"/>
        <v>158.59424204287203</v>
      </c>
      <c r="CN33" s="192">
        <f t="shared" si="54"/>
        <v>128.12792827181212</v>
      </c>
      <c r="CO33" s="192">
        <f t="shared" si="55"/>
        <v>105.9325356271829</v>
      </c>
      <c r="CP33" s="192">
        <f t="shared" si="56"/>
        <v>116.17435441628618</v>
      </c>
      <c r="CQ33" s="192">
        <f t="shared" si="57"/>
        <v>95.741739492659477</v>
      </c>
      <c r="CR33" s="192">
        <f t="shared" si="58"/>
        <v>114.20380194825795</v>
      </c>
      <c r="CS33" s="192">
        <f t="shared" si="60"/>
        <v>98.726573647705209</v>
      </c>
      <c r="CT33" s="192">
        <f t="shared" si="61"/>
        <v>114.3521038467492</v>
      </c>
      <c r="CU33" s="192">
        <f t="shared" si="62"/>
        <v>110.23379434508149</v>
      </c>
      <c r="CV33" s="192">
        <f t="shared" si="63"/>
        <v>117.22912432130256</v>
      </c>
      <c r="CW33" s="192">
        <f t="shared" si="64"/>
        <v>100.91358485833115</v>
      </c>
      <c r="CX33" s="192">
        <f t="shared" si="65"/>
        <v>105.57618419302347</v>
      </c>
      <c r="CY33" s="192">
        <f t="shared" si="66"/>
        <v>97.590096360990003</v>
      </c>
      <c r="CZ33" s="303">
        <f t="shared" si="75"/>
        <v>99.634549013004928</v>
      </c>
      <c r="DA33" s="303">
        <f t="shared" si="75"/>
        <v>137.09201632313761</v>
      </c>
      <c r="DB33" s="303">
        <f>BA33/AW33*100</f>
        <v>120.62289657098637</v>
      </c>
      <c r="DC33" s="303">
        <f t="shared" si="69"/>
        <v>115.00302188310067</v>
      </c>
      <c r="DD33" s="283">
        <f t="shared" si="74"/>
        <v>97.167964817685615</v>
      </c>
      <c r="DE33" s="403">
        <f t="shared" si="70"/>
        <v>100.26464931072574</v>
      </c>
      <c r="DF33" s="403">
        <f t="shared" si="71"/>
        <v>104.18617313063847</v>
      </c>
      <c r="DG33" s="303">
        <f t="shared" si="72"/>
        <v>85.386344503967479</v>
      </c>
      <c r="DH33" s="303">
        <f t="shared" si="73"/>
        <v>97.818358858870695</v>
      </c>
      <c r="DI33" s="303">
        <f t="shared" si="20"/>
        <v>83.690240585438218</v>
      </c>
      <c r="DJ33" s="303">
        <f t="shared" si="21"/>
        <v>66.198979079764172</v>
      </c>
      <c r="DK33" s="303">
        <f t="shared" si="22"/>
        <v>81.543119700965818</v>
      </c>
      <c r="DL33" s="303">
        <f t="shared" si="12"/>
        <v>76.295095396419072</v>
      </c>
      <c r="DM33" s="303">
        <f t="shared" si="13"/>
        <v>88.813393650665304</v>
      </c>
      <c r="DN33" s="652">
        <f t="shared" si="14"/>
        <v>82.371988312881456</v>
      </c>
    </row>
    <row r="34" spans="1:118" ht="30" customHeight="1">
      <c r="A34" s="357">
        <v>85</v>
      </c>
      <c r="B34" s="577" t="str">
        <f>IF('1'!A1=1,D34,F34)</f>
        <v xml:space="preserve">electric machines and equipment </v>
      </c>
      <c r="C34" s="567">
        <v>85</v>
      </c>
      <c r="D34" s="200" t="s">
        <v>61</v>
      </c>
      <c r="E34" s="197">
        <v>85</v>
      </c>
      <c r="F34" s="232" t="s">
        <v>134</v>
      </c>
      <c r="G34" s="295">
        <v>121.47106852</v>
      </c>
      <c r="H34" s="296">
        <v>146.96442565000001</v>
      </c>
      <c r="I34" s="296">
        <v>178.60817528999999</v>
      </c>
      <c r="J34" s="296">
        <v>187.58524689999999</v>
      </c>
      <c r="K34" s="296">
        <v>153.73855194000001</v>
      </c>
      <c r="L34" s="296">
        <v>110.81479787000001</v>
      </c>
      <c r="M34" s="296">
        <v>122.48882906999999</v>
      </c>
      <c r="N34" s="296">
        <v>107.23979374</v>
      </c>
      <c r="O34" s="296">
        <v>21.827430840000002</v>
      </c>
      <c r="P34" s="296">
        <v>26.507280940000001</v>
      </c>
      <c r="Q34" s="296">
        <v>30.241074789999999</v>
      </c>
      <c r="R34" s="296">
        <v>38.477693969999997</v>
      </c>
      <c r="S34" s="296">
        <v>29.679065820000002</v>
      </c>
      <c r="T34" s="296">
        <v>29.69733227</v>
      </c>
      <c r="U34" s="296">
        <v>33.375322140000002</v>
      </c>
      <c r="V34" s="296">
        <v>32.036519669999997</v>
      </c>
      <c r="W34" s="296">
        <v>21.262451890000001</v>
      </c>
      <c r="X34" s="296">
        <v>27.629415680000001</v>
      </c>
      <c r="Y34" s="296">
        <v>33.258168830000002</v>
      </c>
      <c r="Z34" s="296">
        <v>29.8189055</v>
      </c>
      <c r="AA34" s="296">
        <v>27.394907610000001</v>
      </c>
      <c r="AB34" s="296">
        <v>22.311153749999999</v>
      </c>
      <c r="AC34" s="296">
        <v>33.500608929999999</v>
      </c>
      <c r="AD34" s="296">
        <v>31.022146100000001</v>
      </c>
      <c r="AE34" s="296">
        <v>30.007386310000001</v>
      </c>
      <c r="AF34" s="296">
        <v>27.853585890000002</v>
      </c>
      <c r="AG34" s="296">
        <v>29.521607540000002</v>
      </c>
      <c r="AH34" s="296">
        <v>38.923680140000002</v>
      </c>
      <c r="AI34" s="296">
        <v>35.660957529999997</v>
      </c>
      <c r="AJ34" s="296">
        <v>38.609475369999998</v>
      </c>
      <c r="AK34" s="296">
        <v>44.801170669999998</v>
      </c>
      <c r="AL34" s="296">
        <v>45.625465339999998</v>
      </c>
      <c r="AM34" s="296">
        <v>45.434341080000003</v>
      </c>
      <c r="AN34" s="296">
        <v>50.580578529999997</v>
      </c>
      <c r="AO34" s="296">
        <v>52.301828980000003</v>
      </c>
      <c r="AP34" s="296">
        <v>64.192339169999997</v>
      </c>
      <c r="AQ34" s="295">
        <v>90.804469819999994</v>
      </c>
      <c r="AR34" s="296">
        <v>103.12523929</v>
      </c>
      <c r="AS34" s="296">
        <v>96.718177670000003</v>
      </c>
      <c r="AT34" s="296">
        <v>94.55825471</v>
      </c>
      <c r="AU34" s="296">
        <v>84.108262080000003</v>
      </c>
      <c r="AV34" s="296">
        <v>63.092450620000001</v>
      </c>
      <c r="AW34" s="296">
        <v>102.14501441</v>
      </c>
      <c r="AX34" s="296">
        <v>120.41600081</v>
      </c>
      <c r="AY34" s="296">
        <v>125.66863984</v>
      </c>
      <c r="AZ34" s="296">
        <v>143.14691438</v>
      </c>
      <c r="BA34" s="296">
        <v>130.68304707999999</v>
      </c>
      <c r="BB34" s="296">
        <v>151.82951392999999</v>
      </c>
      <c r="BC34" s="296">
        <v>131.33591298000002</v>
      </c>
      <c r="BD34" s="296">
        <v>170.90015825999998</v>
      </c>
      <c r="BE34" s="296">
        <v>126.94716868</v>
      </c>
      <c r="BF34" s="296">
        <v>124.11462689999999</v>
      </c>
      <c r="BG34" s="296">
        <v>150.60350062999998</v>
      </c>
      <c r="BH34" s="296">
        <v>194.19891252999997</v>
      </c>
      <c r="BI34" s="296">
        <v>140.76990545000001</v>
      </c>
      <c r="BJ34" s="296">
        <v>135.48497731</v>
      </c>
      <c r="BK34" s="296">
        <v>141.67945634</v>
      </c>
      <c r="BL34" s="296">
        <v>150.34747265999999</v>
      </c>
      <c r="BM34" s="302">
        <f t="shared" si="9"/>
        <v>344.80241315999996</v>
      </c>
      <c r="BN34" s="638">
        <f t="shared" si="10"/>
        <v>292.026929</v>
      </c>
      <c r="BO34" s="302">
        <f t="shared" si="0"/>
        <v>114.22881639000001</v>
      </c>
      <c r="BP34" s="302">
        <f t="shared" si="1"/>
        <v>126.30625988000001</v>
      </c>
      <c r="BQ34" s="302">
        <f t="shared" si="2"/>
        <v>164.69706891000001</v>
      </c>
      <c r="BR34" s="302">
        <f t="shared" si="3"/>
        <v>212.50908776</v>
      </c>
      <c r="BS34" s="290">
        <f t="shared" si="4"/>
        <v>385.20614148999994</v>
      </c>
      <c r="BT34" s="290">
        <f t="shared" si="5"/>
        <v>369.76172792</v>
      </c>
      <c r="BU34" s="290">
        <f t="shared" si="59"/>
        <v>551.32811522999998</v>
      </c>
      <c r="BV34" s="290">
        <f t="shared" si="7"/>
        <v>553.29786681999997</v>
      </c>
      <c r="BW34" s="290">
        <f t="shared" si="15"/>
        <v>621.05729592</v>
      </c>
      <c r="BX34" s="283">
        <v>37.534709999999997</v>
      </c>
      <c r="BY34" s="192">
        <f>X34/T34*100</f>
        <v>93.036692416682186</v>
      </c>
      <c r="BZ34" s="192">
        <f t="shared" si="40"/>
        <v>99.648982234512744</v>
      </c>
      <c r="CA34" s="192">
        <f t="shared" si="41"/>
        <v>93.077855544724969</v>
      </c>
      <c r="CB34" s="192">
        <f t="shared" si="42"/>
        <v>128.84171473603271</v>
      </c>
      <c r="CC34" s="192">
        <f t="shared" si="43"/>
        <v>80.751449862004449</v>
      </c>
      <c r="CD34" s="192">
        <f t="shared" si="44"/>
        <v>100.72896406666054</v>
      </c>
      <c r="CE34" s="192">
        <f t="shared" si="45"/>
        <v>104.03516017715675</v>
      </c>
      <c r="CF34" s="192">
        <f t="shared" si="46"/>
        <v>109.5363661640763</v>
      </c>
      <c r="CG34" s="192">
        <f t="shared" si="47"/>
        <v>124.84153084194493</v>
      </c>
      <c r="CH34" s="192">
        <f t="shared" si="48"/>
        <v>88.122599806128363</v>
      </c>
      <c r="CI34" s="192">
        <f t="shared" si="49"/>
        <v>125.4706235169204</v>
      </c>
      <c r="CJ34" s="192">
        <f t="shared" si="50"/>
        <v>118.84059864992619</v>
      </c>
      <c r="CK34" s="192">
        <f t="shared" si="51"/>
        <v>138.6158160119038</v>
      </c>
      <c r="CL34" s="192">
        <f t="shared" si="52"/>
        <v>151.75721921408618</v>
      </c>
      <c r="CM34" s="192">
        <f t="shared" si="53"/>
        <v>117.21775838228845</v>
      </c>
      <c r="CN34" s="192">
        <f t="shared" si="54"/>
        <v>127.40639687472802</v>
      </c>
      <c r="CO34" s="192">
        <f t="shared" si="55"/>
        <v>131.00560949165779</v>
      </c>
      <c r="CP34" s="192">
        <f t="shared" si="56"/>
        <v>116.7421033821838</v>
      </c>
      <c r="CQ34" s="192">
        <f t="shared" si="57"/>
        <v>140.69410293492911</v>
      </c>
      <c r="CR34" s="192">
        <f t="shared" si="58"/>
        <v>199.8586700313603</v>
      </c>
      <c r="CS34" s="192">
        <f t="shared" si="60"/>
        <v>203.88307585061543</v>
      </c>
      <c r="CT34" s="192">
        <f t="shared" si="61"/>
        <v>184.92312708028743</v>
      </c>
      <c r="CU34" s="192">
        <f t="shared" si="62"/>
        <v>147.30457860334738</v>
      </c>
      <c r="CV34" s="192">
        <f t="shared" si="63"/>
        <v>92.62568488833891</v>
      </c>
      <c r="CW34" s="192">
        <f t="shared" si="64"/>
        <v>61.180416214673492</v>
      </c>
      <c r="CX34" s="192">
        <f t="shared" si="65"/>
        <v>105.6109791052063</v>
      </c>
      <c r="CY34" s="192">
        <f t="shared" si="66"/>
        <v>127.34583689102863</v>
      </c>
      <c r="CZ34" s="303">
        <f t="shared" si="75"/>
        <v>149.41295507981087</v>
      </c>
      <c r="DA34" s="303">
        <f t="shared" si="75"/>
        <v>226.884378357976</v>
      </c>
      <c r="DB34" s="303">
        <f>BA34/AW34*100</f>
        <v>127.93874261493679</v>
      </c>
      <c r="DC34" s="303">
        <f t="shared" si="69"/>
        <v>126.08749078917363</v>
      </c>
      <c r="DD34" s="283">
        <f t="shared" si="74"/>
        <v>104.50969561476558</v>
      </c>
      <c r="DE34" s="403">
        <f t="shared" si="70"/>
        <v>119.38794419719436</v>
      </c>
      <c r="DF34" s="403">
        <f t="shared" si="71"/>
        <v>97.141267759303929</v>
      </c>
      <c r="DG34" s="303">
        <f t="shared" si="72"/>
        <v>81.746047713241197</v>
      </c>
      <c r="DH34" s="303">
        <f t="shared" si="73"/>
        <v>114.67046386081319</v>
      </c>
      <c r="DI34" s="303">
        <f t="shared" si="20"/>
        <v>113.63296237242466</v>
      </c>
      <c r="DJ34" s="303">
        <f t="shared" si="21"/>
        <v>110.88857428939076</v>
      </c>
      <c r="DK34" s="303">
        <f t="shared" si="22"/>
        <v>109.16116874698514</v>
      </c>
      <c r="DL34" s="303">
        <f t="shared" si="12"/>
        <v>94.074477517010436</v>
      </c>
      <c r="DM34" s="303">
        <f t="shared" si="13"/>
        <v>77.419317493229627</v>
      </c>
      <c r="DN34" s="652">
        <f t="shared" si="14"/>
        <v>84.693992226930746</v>
      </c>
    </row>
    <row r="35" spans="1:118" ht="30" customHeight="1">
      <c r="A35" s="359">
        <v>86</v>
      </c>
      <c r="B35" s="578" t="str">
        <f>IF('1'!A1=1,D35,F35)</f>
        <v>railway and tram locomotives</v>
      </c>
      <c r="C35" s="569">
        <v>86</v>
      </c>
      <c r="D35" s="263" t="s">
        <v>64</v>
      </c>
      <c r="E35" s="262">
        <v>86</v>
      </c>
      <c r="F35" s="264" t="s">
        <v>135</v>
      </c>
      <c r="G35" s="300">
        <v>9.6535443599999997</v>
      </c>
      <c r="H35" s="301">
        <v>13.17874134</v>
      </c>
      <c r="I35" s="301">
        <v>13.558860230000001</v>
      </c>
      <c r="J35" s="301">
        <v>26.37799235</v>
      </c>
      <c r="K35" s="301">
        <v>16.306215989999998</v>
      </c>
      <c r="L35" s="301">
        <v>22.20182097</v>
      </c>
      <c r="M35" s="301">
        <v>19.892316739999998</v>
      </c>
      <c r="N35" s="301">
        <v>32.046662230000003</v>
      </c>
      <c r="O35" s="301">
        <v>80.379281359999993</v>
      </c>
      <c r="P35" s="301">
        <v>71.133765400000001</v>
      </c>
      <c r="Q35" s="301">
        <v>60.1826328</v>
      </c>
      <c r="R35" s="301">
        <v>60.224515490000002</v>
      </c>
      <c r="S35" s="301">
        <v>37.991612830000001</v>
      </c>
      <c r="T35" s="301">
        <v>30.907403710000001</v>
      </c>
      <c r="U35" s="301">
        <v>49.056993149999997</v>
      </c>
      <c r="V35" s="301">
        <v>12.162314070000001</v>
      </c>
      <c r="W35" s="301">
        <v>19.063076779999999</v>
      </c>
      <c r="X35" s="301">
        <v>26.089670330000001</v>
      </c>
      <c r="Y35" s="301">
        <v>14.52287565</v>
      </c>
      <c r="Z35" s="301">
        <v>9.8835614599999992</v>
      </c>
      <c r="AA35" s="301">
        <v>13.34808348</v>
      </c>
      <c r="AB35" s="301">
        <v>13.087139179999999</v>
      </c>
      <c r="AC35" s="301">
        <v>13.689954589999999</v>
      </c>
      <c r="AD35" s="301">
        <v>9.2241890099999999</v>
      </c>
      <c r="AE35" s="301">
        <v>13.45182177</v>
      </c>
      <c r="AF35" s="301">
        <v>16.78584601</v>
      </c>
      <c r="AG35" s="301">
        <v>9.8564858799999993</v>
      </c>
      <c r="AH35" s="301">
        <v>8.5070891300000007</v>
      </c>
      <c r="AI35" s="301">
        <v>7.8976042800000004</v>
      </c>
      <c r="AJ35" s="301">
        <v>9.0634589600000002</v>
      </c>
      <c r="AK35" s="301">
        <v>15.89039041</v>
      </c>
      <c r="AL35" s="301">
        <v>14.823274359999999</v>
      </c>
      <c r="AM35" s="301">
        <v>17.18355</v>
      </c>
      <c r="AN35" s="301">
        <v>15.76969822</v>
      </c>
      <c r="AO35" s="301">
        <v>15.951997560000001</v>
      </c>
      <c r="AP35" s="301">
        <v>15.444469</v>
      </c>
      <c r="AQ35" s="300">
        <v>18.913172190000001</v>
      </c>
      <c r="AR35" s="301">
        <v>22.037758570000001</v>
      </c>
      <c r="AS35" s="301">
        <v>23.289624570000001</v>
      </c>
      <c r="AT35" s="301">
        <v>24.915933030000001</v>
      </c>
      <c r="AU35" s="301">
        <v>32.014019220000002</v>
      </c>
      <c r="AV35" s="301">
        <v>31.133760049999999</v>
      </c>
      <c r="AW35" s="301">
        <v>33.013954939999998</v>
      </c>
      <c r="AX35" s="301">
        <v>37.989171499999998</v>
      </c>
      <c r="AY35" s="301">
        <v>24.401027089999999</v>
      </c>
      <c r="AZ35" s="301">
        <v>26.487536649999999</v>
      </c>
      <c r="BA35" s="301">
        <v>29.574446330000001</v>
      </c>
      <c r="BB35" s="301">
        <v>30.015840090000001</v>
      </c>
      <c r="BC35" s="301">
        <v>17.999140050000001</v>
      </c>
      <c r="BD35" s="301">
        <v>24.222147579999998</v>
      </c>
      <c r="BE35" s="301">
        <v>31.11058834</v>
      </c>
      <c r="BF35" s="301">
        <v>28.412266020000001</v>
      </c>
      <c r="BG35" s="301">
        <v>31.596477030000003</v>
      </c>
      <c r="BH35" s="301">
        <v>38.183382510000001</v>
      </c>
      <c r="BI35" s="301">
        <v>33.344805989999998</v>
      </c>
      <c r="BJ35" s="301">
        <v>35.732686690000001</v>
      </c>
      <c r="BK35" s="301">
        <v>38.1283083</v>
      </c>
      <c r="BL35" s="301">
        <v>39.794916830000005</v>
      </c>
      <c r="BM35" s="375">
        <f t="shared" si="9"/>
        <v>69.779859540000004</v>
      </c>
      <c r="BN35" s="639">
        <f t="shared" si="10"/>
        <v>77.923225130000006</v>
      </c>
      <c r="BO35" s="375">
        <f t="shared" si="0"/>
        <v>49.349366259999996</v>
      </c>
      <c r="BP35" s="375">
        <f t="shared" si="1"/>
        <v>48.601242790000001</v>
      </c>
      <c r="BQ35" s="375">
        <f t="shared" si="2"/>
        <v>47.674728010000003</v>
      </c>
      <c r="BR35" s="375">
        <f t="shared" si="3"/>
        <v>64.349714779999999</v>
      </c>
      <c r="BS35" s="292">
        <f t="shared" si="4"/>
        <v>89.156488360000012</v>
      </c>
      <c r="BT35" s="292">
        <f t="shared" si="5"/>
        <v>134.15090570999999</v>
      </c>
      <c r="BU35" s="292">
        <f t="shared" si="59"/>
        <v>110.47885015999999</v>
      </c>
      <c r="BV35" s="292">
        <f t="shared" si="7"/>
        <v>101.74414199</v>
      </c>
      <c r="BW35" s="292">
        <f t="shared" si="15"/>
        <v>138.85735222</v>
      </c>
      <c r="BX35" s="607">
        <f>W35/S35*100</f>
        <v>50.177066357516885</v>
      </c>
      <c r="BY35" s="202">
        <f>X35/T35*100</f>
        <v>84.412364670924347</v>
      </c>
      <c r="BZ35" s="202">
        <f t="shared" si="40"/>
        <v>29.604088464194835</v>
      </c>
      <c r="CA35" s="202">
        <f t="shared" si="41"/>
        <v>81.263823669700699</v>
      </c>
      <c r="CB35" s="202">
        <f t="shared" si="42"/>
        <v>70.020614374297239</v>
      </c>
      <c r="CC35" s="202">
        <f t="shared" si="43"/>
        <v>50.162148522633323</v>
      </c>
      <c r="CD35" s="202">
        <f t="shared" si="44"/>
        <v>94.264764912450374</v>
      </c>
      <c r="CE35" s="202">
        <f t="shared" si="45"/>
        <v>93.328594629895704</v>
      </c>
      <c r="CF35" s="202">
        <f t="shared" si="46"/>
        <v>100.77717741393688</v>
      </c>
      <c r="CG35" s="202">
        <f t="shared" si="47"/>
        <v>128.26214942110826</v>
      </c>
      <c r="CH35" s="202">
        <f t="shared" si="48"/>
        <v>71.997944297052626</v>
      </c>
      <c r="CI35" s="202">
        <f t="shared" si="49"/>
        <v>92.225876126100772</v>
      </c>
      <c r="CJ35" s="202">
        <f t="shared" si="50"/>
        <v>58.710295267315303</v>
      </c>
      <c r="CK35" s="202">
        <f t="shared" si="51"/>
        <v>53.994650937465615</v>
      </c>
      <c r="CL35" s="202">
        <f t="shared" si="52"/>
        <v>161.21760436184991</v>
      </c>
      <c r="CM35" s="202">
        <f t="shared" si="53"/>
        <v>174.2461391138616</v>
      </c>
      <c r="CN35" s="202">
        <f t="shared" si="54"/>
        <v>217.57927329324227</v>
      </c>
      <c r="CO35" s="202">
        <f t="shared" si="55"/>
        <v>173.99205192627693</v>
      </c>
      <c r="CP35" s="202">
        <f t="shared" si="56"/>
        <v>100.38770066946392</v>
      </c>
      <c r="CQ35" s="202">
        <f t="shared" si="57"/>
        <v>104.19067086605554</v>
      </c>
      <c r="CR35" s="202">
        <f t="shared" si="58"/>
        <v>110.06556962909295</v>
      </c>
      <c r="CS35" s="202">
        <f t="shared" si="60"/>
        <v>139.74749714646094</v>
      </c>
      <c r="CT35" s="202">
        <f t="shared" si="61"/>
        <v>145.99817033823567</v>
      </c>
      <c r="CU35" s="202">
        <f t="shared" si="62"/>
        <v>161.32592858971066</v>
      </c>
      <c r="CV35" s="202">
        <f t="shared" si="63"/>
        <v>169.2683749631743</v>
      </c>
      <c r="CW35" s="202">
        <f t="shared" si="64"/>
        <v>141.27462169579434</v>
      </c>
      <c r="CX35" s="202">
        <f t="shared" si="65"/>
        <v>141.75391638784151</v>
      </c>
      <c r="CY35" s="202">
        <f t="shared" si="66"/>
        <v>152.46939159075112</v>
      </c>
      <c r="CZ35" s="354">
        <f t="shared" si="75"/>
        <v>76.219817706475396</v>
      </c>
      <c r="DA35" s="354">
        <f t="shared" si="75"/>
        <v>85.076574777546028</v>
      </c>
      <c r="DB35" s="354">
        <f>BA35/AW35*100</f>
        <v>89.581652315661643</v>
      </c>
      <c r="DC35" s="354">
        <f t="shared" si="69"/>
        <v>79.011568046436608</v>
      </c>
      <c r="DD35" s="607">
        <f t="shared" si="74"/>
        <v>73.763862412891584</v>
      </c>
      <c r="DE35" s="407">
        <f t="shared" si="70"/>
        <v>91.447339554695802</v>
      </c>
      <c r="DF35" s="407">
        <f t="shared" si="71"/>
        <v>105.19415306328746</v>
      </c>
      <c r="DG35" s="354">
        <f t="shared" si="72"/>
        <v>94.657573916999098</v>
      </c>
      <c r="DH35" s="354">
        <f t="shared" si="73"/>
        <v>175.54437013228309</v>
      </c>
      <c r="DI35" s="354">
        <f t="shared" si="20"/>
        <v>157.63830347366746</v>
      </c>
      <c r="DJ35" s="354">
        <f t="shared" si="21"/>
        <v>107.18153454888986</v>
      </c>
      <c r="DK35" s="354">
        <f t="shared" si="22"/>
        <v>125.76500116128366</v>
      </c>
      <c r="DL35" s="354">
        <f t="shared" si="12"/>
        <v>120.67265684018568</v>
      </c>
      <c r="DM35" s="354">
        <f t="shared" si="13"/>
        <v>104.22051220731414</v>
      </c>
      <c r="DN35" s="653">
        <f t="shared" si="14"/>
        <v>111.67008022613167</v>
      </c>
    </row>
    <row r="36" spans="1:118" ht="18.600000000000001" customHeight="1">
      <c r="A36" s="105" t="str">
        <f>IF('1'!A1=1,C36,E36)</f>
        <v>*According to State Statistics Service of Ukraine data.</v>
      </c>
      <c r="B36" s="210"/>
      <c r="C36" s="449" t="s">
        <v>183</v>
      </c>
      <c r="D36" s="450"/>
      <c r="E36" s="451" t="s">
        <v>83</v>
      </c>
      <c r="F36" s="450"/>
      <c r="G36" s="210"/>
      <c r="H36" s="210"/>
      <c r="I36" s="210"/>
      <c r="J36" s="210"/>
      <c r="K36" s="211"/>
      <c r="L36" s="210"/>
      <c r="M36" s="211"/>
      <c r="N36" s="210"/>
      <c r="O36" s="211"/>
      <c r="P36" s="206"/>
      <c r="Q36" s="206"/>
      <c r="R36" s="206"/>
      <c r="S36" s="206"/>
      <c r="T36" s="206"/>
      <c r="V36" s="206"/>
      <c r="W36" s="207"/>
      <c r="X36" s="206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CV36" s="208"/>
    </row>
    <row r="37" spans="1:118" ht="17.399999999999999" customHeight="1">
      <c r="A37" s="102" t="str">
        <f>IF('1'!A1=1,C37,E37)</f>
        <v>Notes:</v>
      </c>
      <c r="B37" s="204"/>
      <c r="C37" s="434" t="s">
        <v>188</v>
      </c>
      <c r="D37" s="452"/>
      <c r="E37" s="436" t="s">
        <v>189</v>
      </c>
      <c r="F37" s="452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205"/>
      <c r="T37" s="206" t="s">
        <v>16</v>
      </c>
      <c r="V37" s="206"/>
      <c r="W37" s="207"/>
      <c r="X37" s="206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09"/>
      <c r="BQ37" s="209"/>
      <c r="BR37" s="209"/>
      <c r="BS37" s="209"/>
      <c r="BT37" s="209"/>
      <c r="BU37" s="209"/>
      <c r="BV37" s="209"/>
      <c r="BW37" s="209"/>
      <c r="CV37" s="208"/>
    </row>
    <row r="38" spans="1:118" ht="19.8" customHeight="1">
      <c r="A38" s="172" t="str">
        <f>IF('1'!A1=1,C38,E38)</f>
        <v>Since 2014, data exclude the temporarily occupied by the russian federation territories of Ukraine.</v>
      </c>
      <c r="B38" s="150"/>
      <c r="C38" s="453" t="s">
        <v>313</v>
      </c>
      <c r="D38" s="454"/>
      <c r="E38" s="470" t="s">
        <v>312</v>
      </c>
      <c r="F38" s="454"/>
      <c r="G38" s="150"/>
      <c r="H38" s="150"/>
      <c r="I38" s="150"/>
      <c r="J38" s="150"/>
      <c r="K38" s="150"/>
      <c r="L38" s="150"/>
      <c r="M38" s="150"/>
      <c r="N38" s="150"/>
      <c r="O38" s="150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3"/>
      <c r="BT38" s="213"/>
      <c r="BU38" s="213"/>
      <c r="BV38" s="213"/>
      <c r="BW38" s="213"/>
      <c r="BX38" s="156"/>
      <c r="BY38" s="156"/>
      <c r="BZ38" s="156"/>
      <c r="CA38" s="156"/>
      <c r="CB38" s="156"/>
      <c r="CC38" s="156"/>
      <c r="CD38" s="156"/>
      <c r="CE38" s="156"/>
      <c r="CF38" s="156"/>
    </row>
    <row r="39" spans="1:118" ht="21" customHeight="1">
      <c r="A39" s="286" t="str">
        <f>IF('1'!$A$1=1,C39,F39)</f>
        <v xml:space="preserve"> **The Union currently counts 27 EU countries. The United Kingdom of Great Britain and Northern Ireland withdrew from the European Union on 31 January 2020</v>
      </c>
      <c r="B39" s="105"/>
      <c r="C39" s="423" t="s">
        <v>233</v>
      </c>
      <c r="D39" s="424"/>
      <c r="E39" s="423"/>
      <c r="F39" s="423" t="s">
        <v>234</v>
      </c>
      <c r="K39" s="211"/>
      <c r="L39" s="211"/>
      <c r="M39" s="211"/>
      <c r="N39" s="211"/>
      <c r="O39" s="211"/>
      <c r="P39" s="211"/>
      <c r="Q39" s="218"/>
      <c r="R39" s="218"/>
      <c r="S39" s="218"/>
      <c r="T39" s="218"/>
      <c r="U39" s="218"/>
      <c r="V39" s="218"/>
      <c r="W39" s="219"/>
      <c r="X39" s="218"/>
    </row>
    <row r="40" spans="1:118">
      <c r="A40" s="105" t="str">
        <f>IF('1'!$A$1=1,C40,F40)</f>
        <v xml:space="preserve"> In some cases, the sum of the components may not be equal to the result due to rounding. </v>
      </c>
      <c r="C40" s="421" t="s">
        <v>283</v>
      </c>
      <c r="D40" s="401"/>
      <c r="E40" s="401"/>
      <c r="F40" s="421" t="s">
        <v>253</v>
      </c>
      <c r="Q40" s="220"/>
      <c r="R40" s="220"/>
      <c r="S40" s="220"/>
      <c r="T40" s="220"/>
      <c r="U40" s="220"/>
      <c r="V40" s="220"/>
      <c r="W40" s="219"/>
      <c r="X40" s="220"/>
    </row>
    <row r="41" spans="1:118" ht="22.8" customHeight="1">
      <c r="A41" s="650" t="str">
        <f>IF('1'!$A$1=1,C41,E41)</f>
        <v>Data for 2023 were revised due to the changes in the reporting data.</v>
      </c>
      <c r="C41" s="650" t="s">
        <v>362</v>
      </c>
      <c r="E41" s="650" t="s">
        <v>361</v>
      </c>
      <c r="Q41" s="220"/>
      <c r="R41" s="220"/>
      <c r="S41" s="220"/>
      <c r="T41" s="220"/>
      <c r="U41" s="220"/>
      <c r="V41" s="220"/>
      <c r="W41" s="219"/>
      <c r="X41" s="220"/>
    </row>
    <row r="42" spans="1:118">
      <c r="Q42" s="220"/>
      <c r="R42" s="220"/>
      <c r="S42" s="220"/>
      <c r="T42" s="220"/>
      <c r="U42" s="220"/>
      <c r="V42" s="220"/>
      <c r="W42" s="220"/>
      <c r="X42" s="220"/>
    </row>
    <row r="43" spans="1:118">
      <c r="Q43" s="220"/>
      <c r="R43" s="220"/>
      <c r="S43" s="220"/>
      <c r="T43" s="220"/>
      <c r="U43" s="220"/>
      <c r="V43" s="220"/>
      <c r="W43" s="220"/>
      <c r="X43" s="220"/>
    </row>
    <row r="44" spans="1:118">
      <c r="Q44" s="220"/>
      <c r="R44" s="220"/>
      <c r="S44" s="220"/>
      <c r="T44" s="220"/>
      <c r="U44" s="220"/>
      <c r="V44" s="220"/>
      <c r="W44" s="220"/>
      <c r="X44" s="220"/>
    </row>
    <row r="45" spans="1:118">
      <c r="Q45" s="220"/>
      <c r="R45" s="220"/>
      <c r="S45" s="220"/>
      <c r="T45" s="220"/>
      <c r="U45" s="220"/>
      <c r="V45" s="220"/>
      <c r="W45" s="220"/>
      <c r="X45" s="220"/>
    </row>
    <row r="46" spans="1:118">
      <c r="Q46" s="220"/>
      <c r="R46" s="220"/>
      <c r="S46" s="220"/>
      <c r="T46" s="220"/>
      <c r="U46" s="220"/>
      <c r="V46" s="220"/>
      <c r="W46" s="220"/>
      <c r="X46" s="220"/>
    </row>
    <row r="47" spans="1:118">
      <c r="Q47" s="220"/>
      <c r="R47" s="220"/>
      <c r="S47" s="220"/>
      <c r="T47" s="220"/>
      <c r="U47" s="220"/>
      <c r="V47" s="220"/>
      <c r="W47" s="220"/>
      <c r="X47" s="220"/>
    </row>
    <row r="48" spans="1:118">
      <c r="Q48" s="220"/>
      <c r="R48" s="220"/>
      <c r="S48" s="220"/>
      <c r="T48" s="220"/>
      <c r="U48" s="220"/>
      <c r="V48" s="220"/>
      <c r="W48" s="220"/>
      <c r="X48" s="220"/>
    </row>
    <row r="49" spans="17:24">
      <c r="Q49" s="220"/>
      <c r="R49" s="220"/>
      <c r="S49" s="220"/>
      <c r="T49" s="220"/>
      <c r="U49" s="220"/>
      <c r="V49" s="220"/>
      <c r="W49" s="220"/>
      <c r="X49" s="220"/>
    </row>
    <row r="50" spans="17:24">
      <c r="Q50" s="220"/>
      <c r="R50" s="220"/>
      <c r="S50" s="220"/>
      <c r="T50" s="220"/>
      <c r="U50" s="220"/>
      <c r="V50" s="220"/>
      <c r="W50" s="220"/>
      <c r="X50" s="220"/>
    </row>
    <row r="51" spans="17:24">
      <c r="Q51" s="220"/>
      <c r="R51" s="220"/>
      <c r="S51" s="220"/>
      <c r="T51" s="220"/>
      <c r="U51" s="220"/>
      <c r="V51" s="220"/>
      <c r="W51" s="220"/>
      <c r="X51" s="220"/>
    </row>
    <row r="52" spans="17:24">
      <c r="Q52" s="220"/>
      <c r="R52" s="220"/>
      <c r="S52" s="220"/>
      <c r="T52" s="220"/>
      <c r="U52" s="220"/>
      <c r="V52" s="220"/>
      <c r="W52" s="220"/>
      <c r="X52" s="220"/>
    </row>
    <row r="53" spans="17:24">
      <c r="Q53" s="220"/>
      <c r="R53" s="220"/>
      <c r="S53" s="220"/>
      <c r="T53" s="220"/>
      <c r="U53" s="220"/>
      <c r="V53" s="220"/>
      <c r="W53" s="220"/>
      <c r="X53" s="220"/>
    </row>
    <row r="54" spans="17:24">
      <c r="Q54" s="220"/>
      <c r="R54" s="220"/>
      <c r="S54" s="220"/>
      <c r="T54" s="220"/>
      <c r="U54" s="220"/>
      <c r="V54" s="220"/>
      <c r="W54" s="220"/>
      <c r="X54" s="220"/>
    </row>
    <row r="55" spans="17:24">
      <c r="Q55" s="220"/>
      <c r="R55" s="220"/>
      <c r="S55" s="220"/>
      <c r="T55" s="220"/>
      <c r="U55" s="220"/>
      <c r="V55" s="220"/>
      <c r="W55" s="220"/>
      <c r="X55" s="220"/>
    </row>
    <row r="56" spans="17:24">
      <c r="Q56" s="220"/>
      <c r="R56" s="220"/>
      <c r="S56" s="220"/>
      <c r="T56" s="220"/>
      <c r="U56" s="220"/>
      <c r="V56" s="220"/>
      <c r="W56" s="220"/>
      <c r="X56" s="220"/>
    </row>
    <row r="57" spans="17:24">
      <c r="Q57" s="220"/>
      <c r="R57" s="220"/>
      <c r="S57" s="220"/>
      <c r="T57" s="220"/>
      <c r="U57" s="220"/>
      <c r="V57" s="220"/>
      <c r="W57" s="220"/>
      <c r="X57" s="220"/>
    </row>
    <row r="58" spans="17:24">
      <c r="Q58" s="220"/>
      <c r="R58" s="220"/>
      <c r="S58" s="220"/>
      <c r="T58" s="220"/>
      <c r="U58" s="220"/>
      <c r="V58" s="220"/>
      <c r="W58" s="220"/>
      <c r="X58" s="220"/>
    </row>
    <row r="59" spans="17:24">
      <c r="Q59" s="220"/>
      <c r="R59" s="220"/>
      <c r="S59" s="220"/>
      <c r="T59" s="220"/>
      <c r="U59" s="220"/>
      <c r="V59" s="220"/>
      <c r="W59" s="220"/>
      <c r="X59" s="220"/>
    </row>
    <row r="60" spans="17:24">
      <c r="Q60" s="220"/>
      <c r="R60" s="220"/>
      <c r="S60" s="220"/>
      <c r="T60" s="220"/>
      <c r="U60" s="220"/>
      <c r="V60" s="220"/>
      <c r="W60" s="220"/>
      <c r="X60" s="220"/>
    </row>
    <row r="61" spans="17:24">
      <c r="Q61" s="220"/>
      <c r="R61" s="220"/>
      <c r="S61" s="220"/>
      <c r="T61" s="220"/>
      <c r="U61" s="220"/>
      <c r="V61" s="220"/>
      <c r="W61" s="220"/>
      <c r="X61" s="220"/>
    </row>
    <row r="62" spans="17:24">
      <c r="Q62" s="220"/>
      <c r="R62" s="220"/>
      <c r="S62" s="220"/>
      <c r="T62" s="220"/>
      <c r="U62" s="220"/>
      <c r="V62" s="220"/>
      <c r="W62" s="220"/>
      <c r="X62" s="220"/>
    </row>
    <row r="63" spans="17:24">
      <c r="Q63" s="221"/>
      <c r="R63" s="221"/>
      <c r="S63" s="221"/>
      <c r="T63" s="221"/>
      <c r="U63" s="221"/>
      <c r="V63" s="221"/>
      <c r="W63" s="221"/>
      <c r="X63" s="221"/>
    </row>
    <row r="64" spans="17:24">
      <c r="Q64" s="221"/>
      <c r="R64" s="221"/>
      <c r="S64" s="221"/>
      <c r="T64" s="221"/>
      <c r="U64" s="221"/>
      <c r="V64" s="221"/>
      <c r="W64" s="221"/>
      <c r="X64" s="221"/>
    </row>
    <row r="65" spans="1:359">
      <c r="Q65" s="221"/>
      <c r="R65" s="221"/>
      <c r="S65" s="221"/>
      <c r="T65" s="221"/>
      <c r="U65" s="221"/>
      <c r="V65" s="221"/>
      <c r="W65" s="221"/>
      <c r="X65" s="221"/>
    </row>
    <row r="66" spans="1:359">
      <c r="Q66" s="221"/>
      <c r="R66" s="221"/>
      <c r="S66" s="221"/>
      <c r="T66" s="221"/>
      <c r="U66" s="221"/>
      <c r="V66" s="221"/>
      <c r="W66" s="221"/>
      <c r="X66" s="221"/>
    </row>
    <row r="67" spans="1:359">
      <c r="Q67" s="221"/>
      <c r="R67" s="221"/>
      <c r="S67" s="221"/>
      <c r="T67" s="221"/>
      <c r="U67" s="221"/>
      <c r="V67" s="221"/>
      <c r="W67" s="221"/>
      <c r="X67" s="221"/>
    </row>
    <row r="68" spans="1:359">
      <c r="Q68" s="221"/>
      <c r="R68" s="221"/>
      <c r="S68" s="221"/>
      <c r="T68" s="221"/>
      <c r="U68" s="221"/>
      <c r="V68" s="221"/>
      <c r="W68" s="221"/>
      <c r="X68" s="221"/>
    </row>
    <row r="69" spans="1:359">
      <c r="Q69" s="221"/>
      <c r="R69" s="221"/>
      <c r="S69" s="221"/>
      <c r="T69" s="221"/>
      <c r="U69" s="221"/>
      <c r="V69" s="221"/>
      <c r="W69" s="221"/>
      <c r="X69" s="221"/>
    </row>
    <row r="70" spans="1:359">
      <c r="Q70" s="221"/>
      <c r="R70" s="221"/>
      <c r="S70" s="221"/>
      <c r="T70" s="221"/>
      <c r="U70" s="221"/>
      <c r="V70" s="221"/>
      <c r="W70" s="221"/>
      <c r="X70" s="221"/>
    </row>
    <row r="71" spans="1:359">
      <c r="Q71" s="221"/>
      <c r="R71" s="221"/>
      <c r="S71" s="221"/>
      <c r="T71" s="221"/>
      <c r="U71" s="221"/>
      <c r="V71" s="221"/>
      <c r="W71" s="221"/>
      <c r="X71" s="221"/>
    </row>
    <row r="72" spans="1:359" s="380" customFormat="1">
      <c r="A72" s="379"/>
      <c r="C72" s="381"/>
      <c r="D72" s="381"/>
      <c r="E72" s="381"/>
      <c r="F72" s="381"/>
      <c r="Q72" s="382"/>
      <c r="R72" s="382"/>
      <c r="S72" s="382"/>
      <c r="T72" s="382"/>
      <c r="U72" s="382"/>
      <c r="V72" s="382"/>
      <c r="W72" s="382"/>
      <c r="X72" s="382"/>
      <c r="Y72" s="151"/>
      <c r="DM72" s="394"/>
      <c r="DN72" s="394"/>
      <c r="DO72" s="394"/>
      <c r="DP72" s="394"/>
      <c r="DQ72" s="394"/>
      <c r="DR72" s="394"/>
      <c r="DS72" s="394"/>
      <c r="DT72" s="394"/>
      <c r="DU72" s="394"/>
      <c r="DV72" s="394"/>
      <c r="DW72" s="394"/>
      <c r="DX72" s="394"/>
      <c r="DY72" s="394"/>
      <c r="DZ72" s="394"/>
      <c r="EA72" s="394"/>
      <c r="EB72" s="394"/>
      <c r="EC72" s="394"/>
      <c r="ED72" s="394"/>
      <c r="EE72" s="394"/>
      <c r="EF72" s="394"/>
      <c r="EG72" s="394"/>
      <c r="EH72" s="394"/>
      <c r="EI72" s="394"/>
      <c r="EJ72" s="394"/>
      <c r="EK72" s="394"/>
      <c r="EL72" s="394"/>
      <c r="EM72" s="394"/>
      <c r="EN72" s="394"/>
      <c r="EO72" s="394"/>
      <c r="EP72" s="394"/>
      <c r="EQ72" s="394"/>
      <c r="ER72" s="394"/>
      <c r="ES72" s="394"/>
      <c r="ET72" s="394"/>
      <c r="EU72" s="394"/>
      <c r="EV72" s="394"/>
      <c r="EW72" s="394"/>
      <c r="EX72" s="394"/>
      <c r="EY72" s="394"/>
      <c r="EZ72" s="394"/>
      <c r="FA72" s="394"/>
      <c r="FB72" s="394"/>
      <c r="FC72" s="394"/>
      <c r="FD72" s="394"/>
      <c r="FE72" s="394"/>
      <c r="FF72" s="394"/>
      <c r="FG72" s="394"/>
      <c r="FH72" s="394"/>
      <c r="FI72" s="394"/>
      <c r="FJ72" s="394"/>
      <c r="FK72" s="394"/>
      <c r="FL72" s="394"/>
      <c r="FM72" s="394"/>
      <c r="FN72" s="394"/>
      <c r="FO72" s="394"/>
      <c r="FP72" s="394"/>
      <c r="FQ72" s="394"/>
      <c r="FR72" s="394"/>
      <c r="FS72" s="394"/>
      <c r="FT72" s="394"/>
      <c r="FU72" s="394"/>
      <c r="FV72" s="394"/>
      <c r="FW72" s="394"/>
      <c r="FX72" s="394"/>
      <c r="FY72" s="394"/>
      <c r="FZ72" s="394"/>
      <c r="GA72" s="394"/>
      <c r="GB72" s="394"/>
      <c r="GC72" s="394"/>
      <c r="GD72" s="394"/>
      <c r="GE72" s="394"/>
      <c r="GF72" s="394"/>
      <c r="GG72" s="394"/>
      <c r="GH72" s="394"/>
      <c r="GI72" s="394"/>
      <c r="GJ72" s="394"/>
      <c r="GK72" s="394"/>
      <c r="GL72" s="394"/>
      <c r="GM72" s="394"/>
      <c r="GN72" s="394"/>
      <c r="GO72" s="394"/>
      <c r="GP72" s="383"/>
      <c r="GQ72" s="383"/>
      <c r="GR72" s="383"/>
      <c r="GS72" s="383"/>
      <c r="GT72" s="383"/>
      <c r="GU72" s="383"/>
      <c r="GV72" s="383"/>
      <c r="GW72" s="383"/>
      <c r="GX72" s="394"/>
      <c r="GY72" s="394"/>
      <c r="GZ72" s="394"/>
      <c r="HA72" s="394"/>
      <c r="HB72" s="394"/>
      <c r="HC72" s="394"/>
      <c r="HD72" s="394"/>
      <c r="HE72" s="394"/>
      <c r="HF72" s="394"/>
      <c r="HG72" s="394"/>
      <c r="HH72" s="394"/>
      <c r="HI72" s="394"/>
      <c r="HJ72" s="394"/>
      <c r="HK72" s="394"/>
      <c r="HL72" s="383"/>
      <c r="HM72" s="383"/>
      <c r="HN72" s="383"/>
      <c r="HO72" s="383"/>
      <c r="HP72" s="383"/>
      <c r="HQ72" s="383"/>
      <c r="HR72" s="383"/>
      <c r="HS72" s="383"/>
      <c r="HT72" s="383"/>
      <c r="HU72" s="383"/>
      <c r="HV72" s="383"/>
      <c r="HW72" s="383"/>
      <c r="HX72" s="383"/>
      <c r="HY72" s="383"/>
      <c r="HZ72" s="383"/>
      <c r="IA72" s="383"/>
      <c r="IB72" s="383"/>
      <c r="IC72" s="383"/>
      <c r="ID72" s="383"/>
      <c r="IE72" s="394"/>
      <c r="IF72" s="394"/>
      <c r="IG72" s="394"/>
      <c r="IH72" s="394"/>
      <c r="II72" s="394"/>
      <c r="IJ72" s="394"/>
      <c r="IK72" s="394"/>
      <c r="IL72" s="394"/>
      <c r="IM72" s="394"/>
      <c r="IN72" s="394"/>
      <c r="IO72" s="394"/>
      <c r="IP72" s="394"/>
      <c r="IQ72" s="394"/>
      <c r="IR72" s="394"/>
      <c r="IS72" s="394"/>
      <c r="IT72" s="394"/>
      <c r="IU72" s="394"/>
      <c r="IV72" s="394"/>
      <c r="IW72" s="394"/>
      <c r="IX72" s="394"/>
      <c r="IY72" s="394"/>
      <c r="IZ72" s="394"/>
      <c r="JA72" s="394"/>
      <c r="JB72" s="394"/>
      <c r="JC72" s="394"/>
      <c r="JD72" s="394"/>
      <c r="JE72" s="394"/>
      <c r="JF72" s="394"/>
      <c r="JG72" s="394"/>
      <c r="JH72" s="394"/>
      <c r="JI72" s="394"/>
      <c r="JJ72" s="394"/>
      <c r="JK72" s="394"/>
      <c r="JL72" s="394"/>
      <c r="JM72" s="394"/>
      <c r="JN72" s="394"/>
      <c r="JO72" s="394"/>
      <c r="JP72" s="383"/>
      <c r="JQ72" s="383"/>
      <c r="JR72" s="383"/>
      <c r="JS72" s="383"/>
      <c r="JT72" s="383"/>
      <c r="JU72" s="383"/>
      <c r="JV72" s="383"/>
      <c r="JW72" s="497"/>
      <c r="JX72" s="497"/>
      <c r="JY72" s="497"/>
      <c r="JZ72" s="383"/>
      <c r="KA72" s="383"/>
      <c r="KB72" s="383"/>
      <c r="KC72" s="383"/>
      <c r="KD72" s="383"/>
      <c r="KE72" s="383"/>
      <c r="KF72" s="383"/>
      <c r="KG72" s="383"/>
      <c r="KH72" s="383"/>
      <c r="KI72" s="383"/>
      <c r="MD72" s="383"/>
      <c r="ME72" s="383"/>
      <c r="MF72" s="383"/>
      <c r="MG72" s="383"/>
      <c r="MH72" s="383"/>
      <c r="MI72" s="383"/>
      <c r="MJ72" s="383"/>
      <c r="MK72" s="383"/>
      <c r="ML72" s="383"/>
      <c r="MM72" s="383"/>
      <c r="MN72" s="383"/>
      <c r="MO72" s="383"/>
      <c r="MP72" s="383"/>
      <c r="MQ72" s="383"/>
      <c r="MR72" s="383"/>
      <c r="MS72" s="383"/>
      <c r="MT72" s="383"/>
      <c r="MU72" s="383"/>
    </row>
    <row r="73" spans="1:359" s="380" customFormat="1" ht="13.5" customHeight="1">
      <c r="A73" s="697"/>
      <c r="B73" s="698"/>
      <c r="C73" s="698"/>
      <c r="D73" s="698"/>
      <c r="E73" s="698"/>
      <c r="F73" s="698"/>
      <c r="G73" s="698"/>
      <c r="H73" s="698"/>
      <c r="Q73" s="382"/>
      <c r="R73" s="382"/>
      <c r="S73" s="382"/>
      <c r="T73" s="382"/>
      <c r="U73" s="382"/>
      <c r="V73" s="382"/>
      <c r="W73" s="382"/>
      <c r="X73" s="382"/>
      <c r="Y73" s="151"/>
      <c r="DM73" s="394"/>
      <c r="DN73" s="394"/>
      <c r="DO73" s="394"/>
      <c r="DP73" s="394"/>
      <c r="DQ73" s="394"/>
      <c r="DR73" s="394"/>
      <c r="DS73" s="394"/>
      <c r="DT73" s="394"/>
      <c r="DU73" s="394"/>
      <c r="DV73" s="394"/>
      <c r="DW73" s="394"/>
      <c r="DX73" s="394"/>
      <c r="DY73" s="394"/>
      <c r="DZ73" s="394"/>
      <c r="EA73" s="394"/>
      <c r="EB73" s="394"/>
      <c r="EC73" s="394"/>
      <c r="ED73" s="394"/>
      <c r="EE73" s="394"/>
      <c r="EF73" s="394"/>
      <c r="EG73" s="394"/>
      <c r="EH73" s="394"/>
      <c r="EI73" s="394"/>
      <c r="EJ73" s="394"/>
      <c r="EK73" s="394"/>
      <c r="EL73" s="394"/>
      <c r="EM73" s="394"/>
      <c r="EN73" s="394"/>
      <c r="EO73" s="394"/>
      <c r="EP73" s="394"/>
      <c r="EQ73" s="394"/>
      <c r="ER73" s="394"/>
      <c r="ES73" s="394"/>
      <c r="ET73" s="394"/>
      <c r="EU73" s="394"/>
      <c r="EV73" s="394"/>
      <c r="EW73" s="394"/>
      <c r="EX73" s="394"/>
      <c r="EY73" s="394"/>
      <c r="EZ73" s="394"/>
      <c r="FA73" s="394"/>
      <c r="FB73" s="394"/>
      <c r="FC73" s="394"/>
      <c r="FD73" s="394"/>
      <c r="FE73" s="394"/>
      <c r="FF73" s="394"/>
      <c r="FG73" s="394"/>
      <c r="FH73" s="394"/>
      <c r="FI73" s="394"/>
      <c r="FJ73" s="394"/>
      <c r="FK73" s="394"/>
      <c r="FL73" s="394"/>
      <c r="FM73" s="394"/>
      <c r="FN73" s="394"/>
      <c r="FO73" s="394"/>
      <c r="FP73" s="394"/>
      <c r="FQ73" s="394"/>
      <c r="FR73" s="394"/>
      <c r="FS73" s="394"/>
      <c r="FT73" s="394"/>
      <c r="FU73" s="394"/>
      <c r="FV73" s="394"/>
      <c r="FW73" s="394"/>
      <c r="FX73" s="394"/>
      <c r="FY73" s="394"/>
      <c r="FZ73" s="394"/>
      <c r="GA73" s="394"/>
      <c r="GB73" s="394"/>
      <c r="GC73" s="394"/>
      <c r="GD73" s="394"/>
      <c r="GE73" s="394"/>
      <c r="GF73" s="394"/>
      <c r="GG73" s="394"/>
      <c r="GH73" s="394"/>
      <c r="GI73" s="394"/>
      <c r="GJ73" s="394"/>
      <c r="GK73" s="394"/>
      <c r="GL73" s="394"/>
      <c r="GM73" s="394"/>
      <c r="GN73" s="394"/>
      <c r="GO73" s="394"/>
      <c r="GP73" s="383"/>
      <c r="GQ73" s="383"/>
      <c r="GR73" s="383"/>
      <c r="GS73" s="383"/>
      <c r="GT73" s="383"/>
      <c r="GU73" s="383"/>
      <c r="GV73" s="383"/>
      <c r="GW73" s="383"/>
      <c r="GX73" s="394"/>
      <c r="GY73" s="394"/>
      <c r="GZ73" s="394"/>
      <c r="HA73" s="394"/>
      <c r="HB73" s="394"/>
      <c r="HC73" s="394"/>
      <c r="HD73" s="394"/>
      <c r="HE73" s="394"/>
      <c r="HF73" s="394"/>
      <c r="HG73" s="394"/>
      <c r="HH73" s="394"/>
      <c r="HI73" s="394"/>
      <c r="HJ73" s="394"/>
      <c r="HK73" s="394"/>
      <c r="HL73" s="383"/>
      <c r="HM73" s="383"/>
      <c r="HN73" s="383"/>
      <c r="HO73" s="383"/>
      <c r="HP73" s="383"/>
      <c r="HQ73" s="383"/>
      <c r="HR73" s="383"/>
      <c r="HS73" s="383"/>
      <c r="HT73" s="383"/>
      <c r="HU73" s="383"/>
      <c r="HV73" s="383"/>
      <c r="HW73" s="383"/>
      <c r="HX73" s="383"/>
      <c r="HY73" s="383"/>
      <c r="HZ73" s="383"/>
      <c r="IA73" s="383"/>
      <c r="IB73" s="383"/>
      <c r="IC73" s="383"/>
      <c r="ID73" s="383"/>
      <c r="IE73" s="394"/>
      <c r="IF73" s="394"/>
      <c r="IG73" s="394"/>
      <c r="IH73" s="394"/>
      <c r="II73" s="394"/>
      <c r="IJ73" s="394"/>
      <c r="IK73" s="394"/>
      <c r="IL73" s="394"/>
      <c r="IM73" s="394"/>
      <c r="IN73" s="394"/>
      <c r="IO73" s="394"/>
      <c r="IP73" s="394"/>
      <c r="IQ73" s="394"/>
      <c r="IR73" s="394"/>
      <c r="IS73" s="394"/>
      <c r="IT73" s="394"/>
      <c r="IU73" s="394"/>
      <c r="IV73" s="394"/>
      <c r="IW73" s="394"/>
      <c r="IX73" s="394"/>
      <c r="IY73" s="394"/>
      <c r="IZ73" s="394"/>
      <c r="JA73" s="394"/>
      <c r="JB73" s="394"/>
      <c r="JC73" s="394"/>
      <c r="JD73" s="394"/>
      <c r="JE73" s="394"/>
      <c r="JF73" s="394"/>
      <c r="JG73" s="394"/>
      <c r="JH73" s="394"/>
      <c r="JI73" s="394"/>
      <c r="JJ73" s="394"/>
      <c r="JK73" s="394"/>
      <c r="JL73" s="394"/>
      <c r="JM73" s="394"/>
      <c r="JN73" s="394"/>
      <c r="JO73" s="394"/>
      <c r="JP73" s="383"/>
      <c r="JQ73" s="383"/>
      <c r="JR73" s="383"/>
      <c r="JS73" s="383"/>
      <c r="JT73" s="383"/>
      <c r="JU73" s="383"/>
      <c r="JV73" s="383"/>
      <c r="JW73" s="497"/>
      <c r="JX73" s="497"/>
      <c r="JY73" s="497"/>
      <c r="JZ73" s="383"/>
      <c r="KA73" s="383"/>
      <c r="KB73" s="383"/>
      <c r="KC73" s="383"/>
      <c r="KD73" s="383"/>
      <c r="KE73" s="383"/>
      <c r="KF73" s="383"/>
      <c r="KG73" s="383"/>
      <c r="KH73" s="383"/>
      <c r="KI73" s="383"/>
      <c r="MD73" s="383"/>
      <c r="ME73" s="383"/>
      <c r="MF73" s="383"/>
      <c r="MG73" s="383"/>
      <c r="MH73" s="383"/>
      <c r="MI73" s="383"/>
      <c r="MJ73" s="383"/>
      <c r="MK73" s="383"/>
      <c r="ML73" s="383"/>
      <c r="MM73" s="383"/>
      <c r="MN73" s="383"/>
      <c r="MO73" s="383"/>
      <c r="MP73" s="383"/>
      <c r="MQ73" s="383"/>
      <c r="MR73" s="383"/>
      <c r="MS73" s="383"/>
      <c r="MT73" s="383"/>
      <c r="MU73" s="383"/>
    </row>
    <row r="74" spans="1:359">
      <c r="Q74" s="221"/>
      <c r="R74" s="221"/>
      <c r="S74" s="221"/>
      <c r="T74" s="221"/>
      <c r="U74" s="221"/>
      <c r="V74" s="221"/>
      <c r="W74" s="221"/>
      <c r="X74" s="221"/>
    </row>
    <row r="75" spans="1:359">
      <c r="Q75" s="221"/>
      <c r="R75" s="221"/>
      <c r="S75" s="221"/>
      <c r="T75" s="221"/>
      <c r="U75" s="221"/>
      <c r="V75" s="221"/>
      <c r="W75" s="221"/>
      <c r="X75" s="221"/>
    </row>
    <row r="76" spans="1:359">
      <c r="Q76" s="221"/>
      <c r="R76" s="221"/>
      <c r="S76" s="221"/>
      <c r="T76" s="221"/>
      <c r="U76" s="221"/>
      <c r="V76" s="221"/>
      <c r="W76" s="221"/>
      <c r="X76" s="221"/>
    </row>
    <row r="77" spans="1:359">
      <c r="Q77" s="221"/>
      <c r="R77" s="221"/>
      <c r="S77" s="221"/>
      <c r="T77" s="221"/>
      <c r="U77" s="221"/>
      <c r="V77" s="221"/>
      <c r="W77" s="221"/>
      <c r="X77" s="221"/>
    </row>
    <row r="78" spans="1:359">
      <c r="Q78" s="221"/>
      <c r="R78" s="221"/>
      <c r="S78" s="221"/>
      <c r="T78" s="221"/>
      <c r="U78" s="221"/>
      <c r="V78" s="221"/>
      <c r="W78" s="221"/>
      <c r="X78" s="221"/>
    </row>
    <row r="79" spans="1:359">
      <c r="Q79" s="221"/>
      <c r="R79" s="221"/>
      <c r="S79" s="221"/>
      <c r="T79" s="221"/>
      <c r="U79" s="221"/>
      <c r="V79" s="221"/>
      <c r="W79" s="221"/>
      <c r="X79" s="221"/>
    </row>
    <row r="80" spans="1:359">
      <c r="Q80" s="221"/>
      <c r="R80" s="221"/>
      <c r="S80" s="221"/>
      <c r="T80" s="221"/>
      <c r="U80" s="221"/>
      <c r="V80" s="221"/>
      <c r="W80" s="221"/>
      <c r="X80" s="221"/>
    </row>
    <row r="81" spans="17:24">
      <c r="Q81" s="221"/>
      <c r="R81" s="221"/>
      <c r="S81" s="221"/>
      <c r="T81" s="221"/>
      <c r="U81" s="221"/>
      <c r="V81" s="221"/>
      <c r="W81" s="221"/>
      <c r="X81" s="221"/>
    </row>
    <row r="82" spans="17:24">
      <c r="Q82" s="221"/>
      <c r="R82" s="221"/>
      <c r="S82" s="221"/>
      <c r="T82" s="221"/>
      <c r="U82" s="221"/>
      <c r="V82" s="221"/>
      <c r="W82" s="221"/>
      <c r="X82" s="221"/>
    </row>
    <row r="83" spans="17:24">
      <c r="Q83" s="221"/>
      <c r="R83" s="221"/>
      <c r="S83" s="221"/>
      <c r="T83" s="221"/>
      <c r="U83" s="221"/>
      <c r="V83" s="221"/>
      <c r="W83" s="221"/>
      <c r="X83" s="221"/>
    </row>
    <row r="84" spans="17:24">
      <c r="Q84" s="221"/>
      <c r="R84" s="221"/>
      <c r="S84" s="221"/>
      <c r="T84" s="221"/>
      <c r="U84" s="221"/>
      <c r="V84" s="221"/>
      <c r="W84" s="221"/>
      <c r="X84" s="221"/>
    </row>
    <row r="85" spans="17:24">
      <c r="Q85" s="221"/>
      <c r="R85" s="221"/>
      <c r="S85" s="221"/>
      <c r="T85" s="221"/>
      <c r="U85" s="221"/>
      <c r="V85" s="221"/>
      <c r="W85" s="221"/>
      <c r="X85" s="221"/>
    </row>
    <row r="86" spans="17:24">
      <c r="Q86" s="221"/>
      <c r="R86" s="221"/>
      <c r="S86" s="221"/>
      <c r="T86" s="221"/>
      <c r="U86" s="221"/>
      <c r="V86" s="221"/>
      <c r="W86" s="221"/>
      <c r="X86" s="221"/>
    </row>
    <row r="87" spans="17:24">
      <c r="Q87" s="221"/>
      <c r="R87" s="221"/>
      <c r="S87" s="221"/>
      <c r="T87" s="221"/>
      <c r="U87" s="221"/>
      <c r="V87" s="221"/>
      <c r="W87" s="221"/>
      <c r="X87" s="221"/>
    </row>
    <row r="88" spans="17:24">
      <c r="Q88" s="221"/>
      <c r="R88" s="221"/>
      <c r="S88" s="221"/>
      <c r="T88" s="221"/>
      <c r="U88" s="221"/>
      <c r="V88" s="221"/>
      <c r="W88" s="221"/>
      <c r="X88" s="221"/>
    </row>
    <row r="89" spans="17:24">
      <c r="Q89" s="221"/>
      <c r="R89" s="221"/>
      <c r="S89" s="221"/>
      <c r="T89" s="221"/>
      <c r="U89" s="221"/>
      <c r="V89" s="221"/>
      <c r="W89" s="221"/>
      <c r="X89" s="221"/>
    </row>
    <row r="90" spans="17:24">
      <c r="Q90" s="221"/>
      <c r="R90" s="221"/>
      <c r="S90" s="221"/>
      <c r="T90" s="221"/>
      <c r="U90" s="221"/>
      <c r="V90" s="221"/>
      <c r="W90" s="221"/>
      <c r="X90" s="221"/>
    </row>
    <row r="91" spans="17:24">
      <c r="Q91" s="221"/>
      <c r="R91" s="221"/>
      <c r="S91" s="221"/>
      <c r="T91" s="221"/>
      <c r="U91" s="221"/>
      <c r="V91" s="221"/>
      <c r="W91" s="221"/>
      <c r="X91" s="221"/>
    </row>
    <row r="92" spans="17:24">
      <c r="Q92" s="221"/>
      <c r="R92" s="221"/>
      <c r="S92" s="221"/>
      <c r="T92" s="221"/>
      <c r="U92" s="221"/>
      <c r="V92" s="221"/>
      <c r="W92" s="221"/>
      <c r="X92" s="221"/>
    </row>
    <row r="93" spans="17:24">
      <c r="Q93" s="221"/>
      <c r="R93" s="221"/>
      <c r="S93" s="221"/>
      <c r="T93" s="221"/>
      <c r="U93" s="221"/>
      <c r="V93" s="221"/>
      <c r="W93" s="221"/>
      <c r="X93" s="221"/>
    </row>
    <row r="94" spans="17:24">
      <c r="Q94" s="221"/>
      <c r="R94" s="221"/>
      <c r="S94" s="221"/>
      <c r="T94" s="221"/>
      <c r="U94" s="221"/>
      <c r="V94" s="221"/>
      <c r="W94" s="221"/>
      <c r="X94" s="221"/>
    </row>
    <row r="95" spans="17:24">
      <c r="Q95" s="221"/>
      <c r="R95" s="221"/>
      <c r="S95" s="221"/>
      <c r="T95" s="221"/>
      <c r="U95" s="221"/>
      <c r="V95" s="221"/>
      <c r="W95" s="221"/>
      <c r="X95" s="221"/>
    </row>
    <row r="96" spans="17:24">
      <c r="Q96" s="221"/>
      <c r="R96" s="221"/>
      <c r="S96" s="221"/>
      <c r="T96" s="221"/>
      <c r="U96" s="221"/>
      <c r="V96" s="221"/>
      <c r="W96" s="221"/>
      <c r="X96" s="221"/>
    </row>
    <row r="97" spans="17:24">
      <c r="Q97" s="221"/>
      <c r="R97" s="221"/>
      <c r="S97" s="221"/>
      <c r="T97" s="221"/>
      <c r="U97" s="221"/>
      <c r="V97" s="221"/>
      <c r="W97" s="221"/>
      <c r="X97" s="221"/>
    </row>
    <row r="98" spans="17:24">
      <c r="Q98" s="221"/>
      <c r="R98" s="221"/>
      <c r="S98" s="221"/>
      <c r="T98" s="221"/>
      <c r="U98" s="221"/>
      <c r="V98" s="221"/>
      <c r="W98" s="221"/>
      <c r="X98" s="221"/>
    </row>
    <row r="99" spans="17:24">
      <c r="Q99" s="221"/>
      <c r="R99" s="221"/>
      <c r="S99" s="221"/>
      <c r="T99" s="221"/>
      <c r="U99" s="221"/>
      <c r="V99" s="221"/>
      <c r="W99" s="221"/>
      <c r="X99" s="221"/>
    </row>
    <row r="100" spans="17:24">
      <c r="Q100" s="221"/>
      <c r="R100" s="221"/>
      <c r="S100" s="221"/>
      <c r="T100" s="221"/>
      <c r="U100" s="221"/>
      <c r="V100" s="221"/>
      <c r="W100" s="221"/>
      <c r="X100" s="221"/>
    </row>
    <row r="101" spans="17:24">
      <c r="Q101" s="221"/>
      <c r="R101" s="221"/>
      <c r="S101" s="221"/>
      <c r="T101" s="221"/>
      <c r="U101" s="221"/>
      <c r="V101" s="221"/>
      <c r="W101" s="221"/>
      <c r="X101" s="221"/>
    </row>
    <row r="102" spans="17:24">
      <c r="Q102" s="221"/>
      <c r="R102" s="221"/>
      <c r="S102" s="221"/>
      <c r="T102" s="221"/>
      <c r="U102" s="221"/>
      <c r="V102" s="221"/>
      <c r="W102" s="221"/>
      <c r="X102" s="221"/>
    </row>
    <row r="103" spans="17:24">
      <c r="Q103" s="221"/>
      <c r="R103" s="221"/>
      <c r="S103" s="221"/>
      <c r="T103" s="221"/>
      <c r="U103" s="221"/>
      <c r="V103" s="221"/>
      <c r="W103" s="221"/>
      <c r="X103" s="221"/>
    </row>
    <row r="104" spans="17:24">
      <c r="Q104" s="221"/>
      <c r="R104" s="221"/>
      <c r="S104" s="221"/>
      <c r="T104" s="221"/>
      <c r="U104" s="221"/>
      <c r="V104" s="221"/>
      <c r="W104" s="221"/>
      <c r="X104" s="221"/>
    </row>
    <row r="105" spans="17:24">
      <c r="Q105" s="221"/>
      <c r="R105" s="221"/>
      <c r="S105" s="221"/>
      <c r="T105" s="221"/>
      <c r="U105" s="221"/>
      <c r="V105" s="221"/>
      <c r="W105" s="221"/>
      <c r="X105" s="221"/>
    </row>
    <row r="106" spans="17:24">
      <c r="Q106" s="221"/>
      <c r="R106" s="221"/>
      <c r="S106" s="221"/>
      <c r="T106" s="221"/>
      <c r="U106" s="221"/>
      <c r="V106" s="221"/>
      <c r="W106" s="221"/>
      <c r="X106" s="221"/>
    </row>
    <row r="107" spans="17:24">
      <c r="Q107" s="221"/>
      <c r="R107" s="221"/>
      <c r="S107" s="221"/>
      <c r="T107" s="221"/>
      <c r="U107" s="221"/>
      <c r="V107" s="221"/>
      <c r="W107" s="221"/>
      <c r="X107" s="221"/>
    </row>
    <row r="108" spans="17:24">
      <c r="Q108" s="221"/>
      <c r="R108" s="221"/>
      <c r="S108" s="221"/>
      <c r="T108" s="221"/>
      <c r="U108" s="221"/>
      <c r="V108" s="221"/>
      <c r="W108" s="221"/>
      <c r="X108" s="221"/>
    </row>
    <row r="109" spans="17:24">
      <c r="Q109" s="221"/>
      <c r="R109" s="221"/>
      <c r="S109" s="221"/>
      <c r="T109" s="221"/>
      <c r="U109" s="221"/>
      <c r="V109" s="221"/>
      <c r="W109" s="221"/>
      <c r="X109" s="221"/>
    </row>
    <row r="110" spans="17:24">
      <c r="Q110" s="221"/>
      <c r="R110" s="221"/>
      <c r="S110" s="221"/>
      <c r="T110" s="221"/>
      <c r="U110" s="221"/>
      <c r="V110" s="221"/>
      <c r="W110" s="221"/>
      <c r="X110" s="221"/>
    </row>
    <row r="111" spans="17:24">
      <c r="Q111" s="221"/>
      <c r="R111" s="221"/>
      <c r="S111" s="221"/>
      <c r="T111" s="221"/>
      <c r="U111" s="221"/>
      <c r="V111" s="221"/>
      <c r="W111" s="221"/>
      <c r="X111" s="221"/>
    </row>
    <row r="112" spans="17:24">
      <c r="Q112" s="221"/>
      <c r="R112" s="221"/>
      <c r="S112" s="221"/>
      <c r="T112" s="221"/>
      <c r="U112" s="221"/>
      <c r="V112" s="221"/>
      <c r="W112" s="221"/>
      <c r="X112" s="221"/>
    </row>
    <row r="113" spans="17:24">
      <c r="Q113" s="221"/>
      <c r="R113" s="221"/>
      <c r="S113" s="221"/>
      <c r="T113" s="221"/>
      <c r="U113" s="221"/>
      <c r="V113" s="221"/>
      <c r="W113" s="221"/>
      <c r="X113" s="221"/>
    </row>
    <row r="114" spans="17:24">
      <c r="Q114" s="221"/>
      <c r="R114" s="221"/>
      <c r="S114" s="221"/>
      <c r="T114" s="221"/>
      <c r="U114" s="221"/>
      <c r="V114" s="221"/>
      <c r="W114" s="221"/>
      <c r="X114" s="221"/>
    </row>
    <row r="115" spans="17:24">
      <c r="Q115" s="221"/>
      <c r="R115" s="221"/>
      <c r="S115" s="221"/>
      <c r="T115" s="221"/>
      <c r="U115" s="221"/>
      <c r="V115" s="221"/>
      <c r="W115" s="221"/>
      <c r="X115" s="221"/>
    </row>
    <row r="116" spans="17:24">
      <c r="Q116" s="221"/>
      <c r="R116" s="221"/>
      <c r="S116" s="221"/>
      <c r="T116" s="221"/>
      <c r="U116" s="221"/>
      <c r="V116" s="221"/>
      <c r="W116" s="221"/>
      <c r="X116" s="221"/>
    </row>
    <row r="117" spans="17:24">
      <c r="Q117" s="221"/>
      <c r="R117" s="221"/>
      <c r="S117" s="221"/>
      <c r="T117" s="221"/>
      <c r="U117" s="221"/>
      <c r="V117" s="221"/>
      <c r="W117" s="221"/>
      <c r="X117" s="221"/>
    </row>
    <row r="118" spans="17:24">
      <c r="Q118" s="221"/>
      <c r="R118" s="221"/>
      <c r="S118" s="221"/>
      <c r="T118" s="221"/>
      <c r="U118" s="221"/>
      <c r="V118" s="221"/>
      <c r="W118" s="221"/>
      <c r="X118" s="221"/>
    </row>
    <row r="119" spans="17:24">
      <c r="Q119" s="221"/>
      <c r="R119" s="221"/>
      <c r="S119" s="221"/>
      <c r="T119" s="221"/>
      <c r="U119" s="221"/>
      <c r="V119" s="221"/>
      <c r="W119" s="221"/>
      <c r="X119" s="221"/>
    </row>
    <row r="120" spans="17:24">
      <c r="Q120" s="221"/>
      <c r="R120" s="221"/>
      <c r="S120" s="221"/>
      <c r="T120" s="221"/>
      <c r="U120" s="221"/>
      <c r="V120" s="221"/>
      <c r="W120" s="221"/>
      <c r="X120" s="221"/>
    </row>
    <row r="121" spans="17:24">
      <c r="Q121" s="221"/>
      <c r="R121" s="221"/>
      <c r="S121" s="221"/>
      <c r="T121" s="221"/>
      <c r="U121" s="221"/>
      <c r="V121" s="221"/>
      <c r="W121" s="221"/>
      <c r="X121" s="221"/>
    </row>
    <row r="122" spans="17:24">
      <c r="Q122" s="221"/>
      <c r="R122" s="221"/>
      <c r="S122" s="221"/>
      <c r="T122" s="221"/>
      <c r="U122" s="221"/>
      <c r="V122" s="221"/>
      <c r="W122" s="221"/>
      <c r="X122" s="221"/>
    </row>
    <row r="123" spans="17:24">
      <c r="Q123" s="221"/>
      <c r="R123" s="221"/>
      <c r="S123" s="221"/>
      <c r="T123" s="221"/>
      <c r="U123" s="221"/>
      <c r="V123" s="221"/>
      <c r="W123" s="221"/>
      <c r="X123" s="221"/>
    </row>
    <row r="124" spans="17:24">
      <c r="Q124" s="221"/>
      <c r="R124" s="221"/>
      <c r="S124" s="221"/>
      <c r="T124" s="221"/>
      <c r="U124" s="221"/>
      <c r="V124" s="221"/>
      <c r="W124" s="221"/>
      <c r="X124" s="221"/>
    </row>
    <row r="125" spans="17:24">
      <c r="Q125" s="221"/>
      <c r="R125" s="221"/>
      <c r="S125" s="221"/>
      <c r="T125" s="221"/>
      <c r="U125" s="221"/>
      <c r="V125" s="221"/>
      <c r="W125" s="221"/>
      <c r="X125" s="221"/>
    </row>
    <row r="126" spans="17:24">
      <c r="Q126" s="221"/>
      <c r="R126" s="221"/>
      <c r="S126" s="221"/>
      <c r="T126" s="221"/>
      <c r="U126" s="221"/>
      <c r="V126" s="221"/>
      <c r="W126" s="221"/>
      <c r="X126" s="221"/>
    </row>
    <row r="127" spans="17:24">
      <c r="Q127" s="221"/>
      <c r="R127" s="221"/>
      <c r="S127" s="221"/>
      <c r="T127" s="221"/>
      <c r="U127" s="221"/>
      <c r="V127" s="221"/>
      <c r="W127" s="221"/>
      <c r="X127" s="221"/>
    </row>
    <row r="128" spans="17:24">
      <c r="Q128" s="221"/>
      <c r="R128" s="221"/>
      <c r="S128" s="221"/>
      <c r="T128" s="221"/>
      <c r="U128" s="221"/>
      <c r="V128" s="221"/>
      <c r="W128" s="221"/>
      <c r="X128" s="221"/>
    </row>
    <row r="129" spans="17:24">
      <c r="Q129" s="221"/>
      <c r="R129" s="221"/>
      <c r="S129" s="221"/>
      <c r="T129" s="221"/>
      <c r="U129" s="221"/>
      <c r="V129" s="221"/>
      <c r="W129" s="221"/>
      <c r="X129" s="221"/>
    </row>
    <row r="130" spans="17:24">
      <c r="Q130" s="221"/>
      <c r="R130" s="221"/>
      <c r="S130" s="221"/>
      <c r="T130" s="221"/>
      <c r="U130" s="221"/>
      <c r="V130" s="221"/>
      <c r="W130" s="221"/>
      <c r="X130" s="221"/>
    </row>
    <row r="131" spans="17:24">
      <c r="Q131" s="221"/>
      <c r="R131" s="221"/>
      <c r="S131" s="221"/>
      <c r="T131" s="221"/>
      <c r="U131" s="221"/>
      <c r="V131" s="221"/>
      <c r="W131" s="221"/>
      <c r="X131" s="221"/>
    </row>
    <row r="132" spans="17:24">
      <c r="Q132" s="221"/>
      <c r="R132" s="221"/>
      <c r="S132" s="221"/>
      <c r="T132" s="221"/>
      <c r="U132" s="221"/>
      <c r="V132" s="221"/>
      <c r="W132" s="221"/>
      <c r="X132" s="221"/>
    </row>
    <row r="133" spans="17:24">
      <c r="Q133" s="221"/>
      <c r="R133" s="221"/>
      <c r="S133" s="221"/>
      <c r="T133" s="221"/>
      <c r="U133" s="221"/>
      <c r="V133" s="221"/>
      <c r="W133" s="221"/>
      <c r="X133" s="221"/>
    </row>
    <row r="134" spans="17:24">
      <c r="Q134" s="221"/>
      <c r="R134" s="221"/>
      <c r="S134" s="221"/>
      <c r="T134" s="221"/>
      <c r="U134" s="221"/>
      <c r="V134" s="221"/>
      <c r="W134" s="221"/>
      <c r="X134" s="221"/>
    </row>
    <row r="135" spans="17:24">
      <c r="Q135" s="221"/>
      <c r="R135" s="221"/>
      <c r="S135" s="221"/>
      <c r="T135" s="221"/>
      <c r="U135" s="221"/>
      <c r="V135" s="221"/>
      <c r="W135" s="221"/>
      <c r="X135" s="221"/>
    </row>
    <row r="136" spans="17:24">
      <c r="Q136" s="221"/>
      <c r="R136" s="221"/>
      <c r="S136" s="221"/>
      <c r="T136" s="221"/>
      <c r="U136" s="221"/>
      <c r="V136" s="221"/>
      <c r="W136" s="221"/>
      <c r="X136" s="221"/>
    </row>
    <row r="137" spans="17:24">
      <c r="Q137" s="221"/>
      <c r="R137" s="221"/>
      <c r="S137" s="221"/>
      <c r="T137" s="221"/>
      <c r="U137" s="221"/>
      <c r="V137" s="221"/>
      <c r="W137" s="221"/>
      <c r="X137" s="221"/>
    </row>
    <row r="138" spans="17:24">
      <c r="Q138" s="221"/>
      <c r="R138" s="221"/>
      <c r="S138" s="221"/>
      <c r="T138" s="221"/>
      <c r="U138" s="221"/>
      <c r="V138" s="221"/>
      <c r="W138" s="221"/>
      <c r="X138" s="221"/>
    </row>
    <row r="139" spans="17:24">
      <c r="Q139" s="221"/>
      <c r="R139" s="221"/>
      <c r="S139" s="221"/>
      <c r="T139" s="221"/>
      <c r="U139" s="221"/>
      <c r="V139" s="221"/>
      <c r="W139" s="221"/>
      <c r="X139" s="221"/>
    </row>
    <row r="140" spans="17:24">
      <c r="Q140" s="221"/>
      <c r="R140" s="221"/>
      <c r="S140" s="221"/>
      <c r="T140" s="221"/>
      <c r="U140" s="221"/>
      <c r="V140" s="221"/>
      <c r="W140" s="221"/>
      <c r="X140" s="221"/>
    </row>
    <row r="141" spans="17:24">
      <c r="Q141" s="221"/>
      <c r="R141" s="221"/>
      <c r="S141" s="221"/>
      <c r="T141" s="221"/>
      <c r="U141" s="221"/>
      <c r="V141" s="221"/>
      <c r="W141" s="221"/>
      <c r="X141" s="221"/>
    </row>
    <row r="142" spans="17:24">
      <c r="Q142" s="221"/>
      <c r="R142" s="221"/>
      <c r="S142" s="221"/>
      <c r="T142" s="221"/>
      <c r="U142" s="221"/>
      <c r="V142" s="221"/>
      <c r="W142" s="221"/>
      <c r="X142" s="221"/>
    </row>
    <row r="143" spans="17:24">
      <c r="Q143" s="221"/>
      <c r="R143" s="221"/>
      <c r="S143" s="221"/>
      <c r="T143" s="221"/>
      <c r="U143" s="221"/>
      <c r="V143" s="221"/>
      <c r="W143" s="221"/>
      <c r="X143" s="221"/>
    </row>
    <row r="144" spans="17:24">
      <c r="Q144" s="221"/>
      <c r="R144" s="221"/>
      <c r="S144" s="221"/>
      <c r="T144" s="221"/>
      <c r="U144" s="221"/>
      <c r="V144" s="221"/>
      <c r="W144" s="221"/>
      <c r="X144" s="221"/>
    </row>
    <row r="145" spans="17:24">
      <c r="Q145" s="221"/>
      <c r="R145" s="221"/>
      <c r="S145" s="221"/>
      <c r="T145" s="221"/>
      <c r="U145" s="221"/>
      <c r="V145" s="221"/>
      <c r="W145" s="221"/>
      <c r="X145" s="221"/>
    </row>
    <row r="146" spans="17:24">
      <c r="Q146" s="221"/>
      <c r="R146" s="221"/>
      <c r="S146" s="221"/>
      <c r="T146" s="221"/>
      <c r="U146" s="221"/>
      <c r="V146" s="221"/>
      <c r="W146" s="221"/>
      <c r="X146" s="221"/>
    </row>
    <row r="147" spans="17:24">
      <c r="Q147" s="221"/>
      <c r="R147" s="221"/>
      <c r="S147" s="221"/>
      <c r="T147" s="221"/>
      <c r="U147" s="221"/>
      <c r="V147" s="221"/>
      <c r="W147" s="221"/>
      <c r="X147" s="221"/>
    </row>
    <row r="148" spans="17:24">
      <c r="Q148" s="221"/>
      <c r="R148" s="221"/>
      <c r="S148" s="221"/>
      <c r="T148" s="221"/>
      <c r="U148" s="221"/>
      <c r="V148" s="221"/>
      <c r="W148" s="221"/>
      <c r="X148" s="221"/>
    </row>
    <row r="149" spans="17:24">
      <c r="Q149" s="221"/>
      <c r="R149" s="221"/>
      <c r="S149" s="221"/>
      <c r="T149" s="221"/>
      <c r="U149" s="221"/>
      <c r="V149" s="221"/>
      <c r="W149" s="221"/>
      <c r="X149" s="221"/>
    </row>
    <row r="150" spans="17:24">
      <c r="Q150" s="221"/>
      <c r="R150" s="221"/>
      <c r="S150" s="221"/>
      <c r="T150" s="221"/>
      <c r="U150" s="221"/>
      <c r="V150" s="221"/>
      <c r="W150" s="221"/>
      <c r="X150" s="221"/>
    </row>
    <row r="151" spans="17:24">
      <c r="Q151" s="221"/>
      <c r="R151" s="221"/>
      <c r="S151" s="221"/>
      <c r="T151" s="221"/>
      <c r="U151" s="221"/>
      <c r="V151" s="221"/>
      <c r="W151" s="221"/>
      <c r="X151" s="221"/>
    </row>
    <row r="152" spans="17:24">
      <c r="Q152" s="221"/>
      <c r="R152" s="221"/>
      <c r="S152" s="221"/>
      <c r="T152" s="221"/>
      <c r="U152" s="221"/>
      <c r="V152" s="221"/>
      <c r="W152" s="221"/>
      <c r="X152" s="221"/>
    </row>
    <row r="153" spans="17:24">
      <c r="Q153" s="221"/>
      <c r="R153" s="221"/>
      <c r="S153" s="221"/>
      <c r="T153" s="221"/>
      <c r="U153" s="221"/>
      <c r="V153" s="221"/>
      <c r="W153" s="221"/>
      <c r="X153" s="221"/>
    </row>
    <row r="154" spans="17:24">
      <c r="Q154" s="221"/>
      <c r="R154" s="221"/>
      <c r="S154" s="221"/>
      <c r="T154" s="221"/>
      <c r="U154" s="221"/>
      <c r="V154" s="221"/>
      <c r="W154" s="221"/>
      <c r="X154" s="221"/>
    </row>
    <row r="155" spans="17:24">
      <c r="Q155" s="221"/>
      <c r="R155" s="221"/>
      <c r="S155" s="221"/>
      <c r="T155" s="221"/>
      <c r="U155" s="221"/>
      <c r="V155" s="221"/>
      <c r="W155" s="221"/>
      <c r="X155" s="221"/>
    </row>
    <row r="156" spans="17:24">
      <c r="Q156" s="221"/>
      <c r="R156" s="221"/>
      <c r="S156" s="221"/>
      <c r="T156" s="221"/>
      <c r="U156" s="221"/>
      <c r="V156" s="221"/>
      <c r="W156" s="221"/>
      <c r="X156" s="221"/>
    </row>
    <row r="157" spans="17:24">
      <c r="Q157" s="221"/>
      <c r="R157" s="221"/>
      <c r="S157" s="221"/>
      <c r="T157" s="221"/>
      <c r="U157" s="221"/>
      <c r="V157" s="221"/>
      <c r="W157" s="221"/>
      <c r="X157" s="221"/>
    </row>
    <row r="158" spans="17:24">
      <c r="Q158" s="221"/>
      <c r="R158" s="221"/>
      <c r="S158" s="221"/>
      <c r="T158" s="221"/>
      <c r="U158" s="221"/>
      <c r="V158" s="221"/>
      <c r="W158" s="221"/>
      <c r="X158" s="221"/>
    </row>
    <row r="159" spans="17:24">
      <c r="Q159" s="221"/>
      <c r="R159" s="221"/>
      <c r="S159" s="221"/>
      <c r="T159" s="221"/>
      <c r="U159" s="221"/>
      <c r="V159" s="221"/>
      <c r="W159" s="221"/>
      <c r="X159" s="221"/>
    </row>
  </sheetData>
  <mergeCells count="31">
    <mergeCell ref="BK5:BL5"/>
    <mergeCell ref="DH5:DK5"/>
    <mergeCell ref="A73:H73"/>
    <mergeCell ref="A5:A6"/>
    <mergeCell ref="B5:B6"/>
    <mergeCell ref="C5:C6"/>
    <mergeCell ref="D5:D6"/>
    <mergeCell ref="F5:F6"/>
    <mergeCell ref="E5:E6"/>
    <mergeCell ref="AM5:AP5"/>
    <mergeCell ref="AU5:AX5"/>
    <mergeCell ref="AQ5:AT5"/>
    <mergeCell ref="CZ5:DC5"/>
    <mergeCell ref="CV5:CY5"/>
    <mergeCell ref="BW5:BW6"/>
    <mergeCell ref="DL5:DN5"/>
    <mergeCell ref="DD5:DG5"/>
    <mergeCell ref="AI5:AL5"/>
    <mergeCell ref="BC5:BF5"/>
    <mergeCell ref="CR5:CU5"/>
    <mergeCell ref="CN5:CQ5"/>
    <mergeCell ref="CJ5:CM5"/>
    <mergeCell ref="BS5:BS6"/>
    <mergeCell ref="BT5:BT6"/>
    <mergeCell ref="BU5:BU6"/>
    <mergeCell ref="BV5:BV6"/>
    <mergeCell ref="BO5:BO6"/>
    <mergeCell ref="BP5:BP6"/>
    <mergeCell ref="BQ5:BQ6"/>
    <mergeCell ref="BR5:BR6"/>
    <mergeCell ref="BG5:BJ5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3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QO78"/>
  <sheetViews>
    <sheetView zoomScale="56" zoomScaleNormal="56" workbookViewId="0">
      <selection activeCell="L20" sqref="L20"/>
    </sheetView>
  </sheetViews>
  <sheetFormatPr defaultColWidth="8" defaultRowHeight="13.2" outlineLevelCol="2"/>
  <cols>
    <col min="1" max="1" width="8.5546875" style="179" customWidth="1"/>
    <col min="2" max="2" width="38.33203125" style="179" customWidth="1"/>
    <col min="3" max="3" width="9.5546875" style="179" hidden="1" customWidth="1" outlineLevel="2"/>
    <col min="4" max="4" width="32.33203125" style="179" hidden="1" customWidth="1" outlineLevel="2"/>
    <col min="5" max="5" width="7.44140625" style="179" hidden="1" customWidth="1" outlineLevel="2"/>
    <col min="6" max="6" width="36.109375" style="179" hidden="1" customWidth="1" outlineLevel="2"/>
    <col min="7" max="7" width="6.88671875" style="179" hidden="1" customWidth="1" outlineLevel="1" collapsed="1"/>
    <col min="8" max="8" width="6.44140625" style="179" hidden="1" customWidth="1" outlineLevel="1"/>
    <col min="9" max="9" width="7.109375" style="179" hidden="1" customWidth="1" outlineLevel="1"/>
    <col min="10" max="10" width="7.88671875" style="179" hidden="1" customWidth="1" outlineLevel="1"/>
    <col min="11" max="11" width="6.44140625" style="179" hidden="1" customWidth="1" outlineLevel="1"/>
    <col min="12" max="14" width="6.109375" style="179" hidden="1" customWidth="1" outlineLevel="1"/>
    <col min="15" max="15" width="7.21875" style="179" hidden="1" customWidth="1" outlineLevel="1"/>
    <col min="16" max="16" width="7.5546875" style="179" hidden="1" customWidth="1" outlineLevel="1"/>
    <col min="17" max="17" width="6.44140625" style="179" hidden="1" customWidth="1" outlineLevel="1"/>
    <col min="18" max="18" width="7.33203125" style="179" hidden="1" customWidth="1" outlineLevel="1"/>
    <col min="19" max="31" width="7.6640625" style="179" hidden="1" customWidth="1" outlineLevel="1"/>
    <col min="32" max="32" width="7.33203125" style="179" hidden="1" customWidth="1" outlineLevel="1"/>
    <col min="33" max="33" width="6.109375" style="179" hidden="1" customWidth="1" outlineLevel="1"/>
    <col min="34" max="34" width="6.6640625" style="179" hidden="1" customWidth="1" outlineLevel="1"/>
    <col min="35" max="42" width="7" style="179" hidden="1" customWidth="1" outlineLevel="1"/>
    <col min="43" max="43" width="8.77734375" style="179" customWidth="1" collapsed="1"/>
    <col min="44" max="65" width="8.77734375" style="179" customWidth="1"/>
    <col min="66" max="66" width="10.88671875" style="179" customWidth="1"/>
    <col min="67" max="75" width="7.33203125" style="179" hidden="1" customWidth="1" outlineLevel="2"/>
    <col min="76" max="76" width="8.21875" style="179" hidden="1" customWidth="1" outlineLevel="1" collapsed="1"/>
    <col min="77" max="77" width="6.77734375" style="179" hidden="1" customWidth="1" outlineLevel="1"/>
    <col min="78" max="78" width="6.88671875" style="179" hidden="1" customWidth="1" outlineLevel="1"/>
    <col min="79" max="79" width="8.77734375" style="179" hidden="1" customWidth="1" outlineLevel="1"/>
    <col min="80" max="80" width="8.88671875" style="179" hidden="1" customWidth="1" outlineLevel="1"/>
    <col min="81" max="81" width="7.21875" style="179" hidden="1" customWidth="1" outlineLevel="1"/>
    <col min="82" max="83" width="7" style="179" hidden="1" customWidth="1" outlineLevel="1"/>
    <col min="84" max="84" width="8.109375" style="179" hidden="1" customWidth="1" outlineLevel="1"/>
    <col min="85" max="85" width="7.6640625" style="179" hidden="1" customWidth="1" outlineLevel="1"/>
    <col min="86" max="86" width="10.109375" style="179" hidden="1" customWidth="1" outlineLevel="1"/>
    <col min="87" max="87" width="8.6640625" style="179" hidden="1" customWidth="1" outlineLevel="1"/>
    <col min="88" max="88" width="8.33203125" style="179" hidden="1" customWidth="1" outlineLevel="1"/>
    <col min="89" max="89" width="10.33203125" style="179" hidden="1" customWidth="1" outlineLevel="1"/>
    <col min="90" max="90" width="8.44140625" style="179" hidden="1" customWidth="1" outlineLevel="1"/>
    <col min="91" max="91" width="8.77734375" style="179" hidden="1" customWidth="1" outlineLevel="1"/>
    <col min="92" max="92" width="6.6640625" style="179" hidden="1" customWidth="1" outlineLevel="1"/>
    <col min="93" max="93" width="7.44140625" style="179" hidden="1" customWidth="1" outlineLevel="1"/>
    <col min="94" max="94" width="8" style="179" hidden="1" customWidth="1" outlineLevel="1"/>
    <col min="95" max="95" width="10.33203125" style="179" hidden="1" customWidth="1" outlineLevel="1"/>
    <col min="96" max="96" width="9.109375" style="179" hidden="1" customWidth="1" outlineLevel="1"/>
    <col min="97" max="97" width="8.33203125" style="179" hidden="1" customWidth="1" outlineLevel="1"/>
    <col min="98" max="98" width="10.109375" style="179" hidden="1" customWidth="1" outlineLevel="1"/>
    <col min="99" max="99" width="11.109375" style="179" hidden="1" customWidth="1" outlineLevel="1"/>
    <col min="100" max="107" width="9.77734375" style="179" hidden="1" customWidth="1" outlineLevel="1"/>
    <col min="108" max="108" width="9.77734375" style="179" customWidth="1" collapsed="1"/>
    <col min="109" max="114" width="9.77734375" style="179" customWidth="1"/>
    <col min="115" max="115" width="9.88671875" style="179" customWidth="1"/>
    <col min="116" max="116" width="9.5546875" style="179" customWidth="1"/>
    <col min="117" max="117" width="9.77734375" style="222" customWidth="1"/>
    <col min="118" max="118" width="9.88671875" style="222" customWidth="1"/>
    <col min="119" max="119" width="8" style="222"/>
    <col min="120" max="120" width="8" style="401"/>
    <col min="121" max="197" width="8" style="179"/>
    <col min="198" max="199" width="8" style="222"/>
    <col min="200" max="212" width="8" style="224"/>
    <col min="213" max="248" width="8" style="179"/>
    <col min="249" max="269" width="8" style="224"/>
    <col min="270" max="371" width="8" style="179"/>
    <col min="372" max="372" width="8" style="224"/>
    <col min="373" max="373" width="8" style="495" customWidth="1"/>
    <col min="374" max="376" width="8" style="495"/>
    <col min="377" max="379" width="8" style="223"/>
    <col min="380" max="382" width="8" style="495"/>
    <col min="383" max="383" width="8" style="549"/>
    <col min="384" max="394" width="8" style="495"/>
    <col min="395" max="395" width="12.109375" style="495" customWidth="1"/>
    <col min="396" max="403" width="8" style="495"/>
    <col min="404" max="404" width="8" style="224"/>
    <col min="405" max="413" width="8" style="222"/>
    <col min="414" max="416" width="8" style="224"/>
    <col min="417" max="450" width="8" style="223"/>
    <col min="451" max="457" width="8" style="224"/>
    <col min="458" max="16384" width="8" style="179"/>
  </cols>
  <sheetData>
    <row r="1" spans="1:457" ht="15.75" customHeight="1">
      <c r="A1" s="101" t="str">
        <f>IF('1'!A1=1,"до змісту","to title")</f>
        <v>to title</v>
      </c>
      <c r="O1" s="318"/>
      <c r="P1" s="185"/>
      <c r="Q1" s="185"/>
      <c r="U1" s="237"/>
      <c r="V1" s="237"/>
      <c r="W1" s="237"/>
      <c r="AB1" s="237"/>
      <c r="AC1" s="237"/>
      <c r="AD1" s="237"/>
      <c r="AI1" s="237"/>
      <c r="AJ1" s="237"/>
      <c r="AK1" s="237"/>
      <c r="AX1" s="176"/>
      <c r="BY1" s="238"/>
      <c r="DP1" s="525"/>
    </row>
    <row r="2" spans="1:457" ht="20.399999999999999" customHeight="1">
      <c r="A2" s="100" t="str">
        <f>IF('1'!A1=1,"1.4 Динаміка товарної структури імпорту з країн ЄС*","1.4 Dynamics of the Commodity Composition of Imports from EU countries*")</f>
        <v>1.4 Dynamics of the Commodity Composition of Imports from EU countries*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</row>
    <row r="3" spans="1:457" ht="15" customHeight="1">
      <c r="A3" s="181" t="str">
        <f>IF('1'!A1=1,"(відповідно до КПБ6)","(according to BPM6 methodology)")</f>
        <v>(according to BPM6 methodology)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04"/>
      <c r="AN3" s="104"/>
      <c r="AO3" s="185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CF3" s="105"/>
    </row>
    <row r="4" spans="1:457" ht="16.2" customHeight="1">
      <c r="A4" s="181" t="str">
        <f>IF('1'!A1=1,"Млн дол. США","Million USD")</f>
        <v>Million USD</v>
      </c>
      <c r="B4" s="100"/>
      <c r="C4" s="100"/>
      <c r="D4" s="100"/>
      <c r="E4" s="100"/>
      <c r="F4" s="100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77"/>
      <c r="AB4" s="178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215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1"/>
      <c r="BJ4" s="181"/>
      <c r="BK4" s="181"/>
      <c r="BL4" s="181"/>
      <c r="BM4" s="181"/>
      <c r="BN4" s="181"/>
      <c r="BO4" s="181"/>
      <c r="BP4" s="181"/>
      <c r="BQ4" s="181"/>
      <c r="BR4" s="181"/>
      <c r="BS4" s="181"/>
      <c r="BT4" s="181"/>
      <c r="BU4" s="181"/>
      <c r="BV4" s="181"/>
      <c r="BW4" s="181"/>
      <c r="CC4" s="102"/>
      <c r="CD4" s="102"/>
      <c r="CE4" s="102"/>
      <c r="CG4" s="102"/>
      <c r="CI4" s="102"/>
      <c r="DD4" s="102" t="str">
        <f>IF('1'!A1=1,"у % до відповідного періоду минулого року","Index on values on a year-on-year basis in %")</f>
        <v>Index on values on a year-on-year basis in %</v>
      </c>
    </row>
    <row r="5" spans="1:457" ht="21.6" customHeight="1">
      <c r="A5" s="699" t="str">
        <f>IF('1'!A1=1,C5,E5)</f>
        <v>Code</v>
      </c>
      <c r="B5" s="701" t="str">
        <f>IF('1'!A1=1,D5,F5)</f>
        <v>Commodity</v>
      </c>
      <c r="C5" s="703" t="s">
        <v>68</v>
      </c>
      <c r="D5" s="705" t="s">
        <v>0</v>
      </c>
      <c r="E5" s="705" t="s">
        <v>138</v>
      </c>
      <c r="F5" s="707" t="s">
        <v>136</v>
      </c>
      <c r="G5" s="119">
        <v>2010</v>
      </c>
      <c r="H5" s="119"/>
      <c r="I5" s="119"/>
      <c r="J5" s="120"/>
      <c r="K5" s="119">
        <v>2011</v>
      </c>
      <c r="L5" s="119"/>
      <c r="M5" s="119"/>
      <c r="N5" s="120"/>
      <c r="O5" s="124">
        <v>2012</v>
      </c>
      <c r="P5" s="119"/>
      <c r="Q5" s="119"/>
      <c r="R5" s="120"/>
      <c r="S5" s="124">
        <v>2013</v>
      </c>
      <c r="T5" s="119"/>
      <c r="U5" s="119"/>
      <c r="V5" s="120"/>
      <c r="W5" s="126">
        <v>2014</v>
      </c>
      <c r="X5" s="225"/>
      <c r="Y5" s="225"/>
      <c r="Z5" s="226"/>
      <c r="AA5" s="126">
        <v>2015</v>
      </c>
      <c r="AB5" s="225"/>
      <c r="AC5" s="225"/>
      <c r="AD5" s="226"/>
      <c r="AE5" s="124">
        <v>2016</v>
      </c>
      <c r="AF5" s="120"/>
      <c r="AG5" s="120"/>
      <c r="AH5" s="120"/>
      <c r="AI5" s="125">
        <v>2017</v>
      </c>
      <c r="AJ5" s="124"/>
      <c r="AK5" s="124"/>
      <c r="AL5" s="124"/>
      <c r="AM5" s="658">
        <v>2018</v>
      </c>
      <c r="AN5" s="667"/>
      <c r="AO5" s="667"/>
      <c r="AP5" s="659"/>
      <c r="AQ5" s="658">
        <v>2019</v>
      </c>
      <c r="AR5" s="667"/>
      <c r="AS5" s="667"/>
      <c r="AT5" s="659"/>
      <c r="AU5" s="658">
        <v>2020</v>
      </c>
      <c r="AV5" s="667"/>
      <c r="AW5" s="667"/>
      <c r="AX5" s="659"/>
      <c r="AY5" s="124">
        <v>2021</v>
      </c>
      <c r="AZ5" s="124"/>
      <c r="BA5" s="124"/>
      <c r="BB5" s="124"/>
      <c r="BC5" s="658">
        <v>2022</v>
      </c>
      <c r="BD5" s="667"/>
      <c r="BE5" s="667"/>
      <c r="BF5" s="659"/>
      <c r="BG5" s="658">
        <v>2023</v>
      </c>
      <c r="BH5" s="667"/>
      <c r="BI5" s="667"/>
      <c r="BJ5" s="659"/>
      <c r="BK5" s="658">
        <v>2024</v>
      </c>
      <c r="BL5" s="659"/>
      <c r="BM5" s="613">
        <v>2023</v>
      </c>
      <c r="BN5" s="613">
        <v>2024</v>
      </c>
      <c r="BO5" s="695">
        <v>2015</v>
      </c>
      <c r="BP5" s="695">
        <v>2016</v>
      </c>
      <c r="BQ5" s="695">
        <v>2017</v>
      </c>
      <c r="BR5" s="695">
        <v>2018</v>
      </c>
      <c r="BS5" s="695">
        <v>2019</v>
      </c>
      <c r="BT5" s="695">
        <v>2020</v>
      </c>
      <c r="BU5" s="695">
        <v>2021</v>
      </c>
      <c r="BV5" s="695">
        <v>2022</v>
      </c>
      <c r="BW5" s="695">
        <v>2023</v>
      </c>
      <c r="BX5" s="128">
        <v>2014</v>
      </c>
      <c r="BY5" s="127"/>
      <c r="BZ5" s="127"/>
      <c r="CA5" s="127"/>
      <c r="CB5" s="128">
        <v>2015</v>
      </c>
      <c r="CC5" s="127"/>
      <c r="CD5" s="127"/>
      <c r="CE5" s="227"/>
      <c r="CF5" s="169">
        <v>2016</v>
      </c>
      <c r="CG5" s="170"/>
      <c r="CH5" s="170"/>
      <c r="CI5" s="170"/>
      <c r="CJ5" s="660">
        <v>2017</v>
      </c>
      <c r="CK5" s="661"/>
      <c r="CL5" s="661"/>
      <c r="CM5" s="661"/>
      <c r="CN5" s="690">
        <v>2018</v>
      </c>
      <c r="CO5" s="691"/>
      <c r="CP5" s="691"/>
      <c r="CQ5" s="692"/>
      <c r="CR5" s="690">
        <v>2019</v>
      </c>
      <c r="CS5" s="691"/>
      <c r="CT5" s="691"/>
      <c r="CU5" s="691"/>
      <c r="CV5" s="660">
        <v>2020</v>
      </c>
      <c r="CW5" s="661"/>
      <c r="CX5" s="661"/>
      <c r="CY5" s="662"/>
      <c r="CZ5" s="709">
        <v>2021</v>
      </c>
      <c r="DA5" s="710"/>
      <c r="DB5" s="710"/>
      <c r="DC5" s="711"/>
      <c r="DD5" s="660">
        <v>2022</v>
      </c>
      <c r="DE5" s="661"/>
      <c r="DF5" s="661"/>
      <c r="DG5" s="662"/>
      <c r="DH5" s="660">
        <v>2023</v>
      </c>
      <c r="DI5" s="661"/>
      <c r="DJ5" s="661"/>
      <c r="DK5" s="662"/>
      <c r="DL5" s="660">
        <v>2024</v>
      </c>
      <c r="DM5" s="661"/>
      <c r="DN5" s="662"/>
    </row>
    <row r="6" spans="1:457" s="228" customFormat="1" ht="58.2" customHeight="1">
      <c r="A6" s="713"/>
      <c r="B6" s="714"/>
      <c r="C6" s="715"/>
      <c r="D6" s="716"/>
      <c r="E6" s="716"/>
      <c r="F6" s="717" t="s">
        <v>137</v>
      </c>
      <c r="G6" s="279" t="s">
        <v>76</v>
      </c>
      <c r="H6" s="369" t="s">
        <v>77</v>
      </c>
      <c r="I6" s="369" t="s">
        <v>78</v>
      </c>
      <c r="J6" s="279" t="s">
        <v>79</v>
      </c>
      <c r="K6" s="273" t="s">
        <v>76</v>
      </c>
      <c r="L6" s="369" t="s">
        <v>77</v>
      </c>
      <c r="M6" s="369" t="s">
        <v>78</v>
      </c>
      <c r="N6" s="279" t="s">
        <v>79</v>
      </c>
      <c r="O6" s="273" t="s">
        <v>76</v>
      </c>
      <c r="P6" s="369" t="s">
        <v>77</v>
      </c>
      <c r="Q6" s="369" t="s">
        <v>78</v>
      </c>
      <c r="R6" s="279" t="s">
        <v>79</v>
      </c>
      <c r="S6" s="279" t="s">
        <v>76</v>
      </c>
      <c r="T6" s="369" t="s">
        <v>77</v>
      </c>
      <c r="U6" s="369" t="s">
        <v>78</v>
      </c>
      <c r="V6" s="279" t="s">
        <v>79</v>
      </c>
      <c r="W6" s="273" t="s">
        <v>76</v>
      </c>
      <c r="X6" s="369" t="s">
        <v>77</v>
      </c>
      <c r="Y6" s="369" t="s">
        <v>78</v>
      </c>
      <c r="Z6" s="279" t="s">
        <v>79</v>
      </c>
      <c r="AA6" s="505" t="s">
        <v>76</v>
      </c>
      <c r="AB6" s="501" t="s">
        <v>77</v>
      </c>
      <c r="AC6" s="501" t="s">
        <v>78</v>
      </c>
      <c r="AD6" s="502" t="s">
        <v>79</v>
      </c>
      <c r="AE6" s="273" t="s">
        <v>76</v>
      </c>
      <c r="AF6" s="272" t="s">
        <v>77</v>
      </c>
      <c r="AG6" s="272" t="s">
        <v>78</v>
      </c>
      <c r="AH6" s="279" t="s">
        <v>79</v>
      </c>
      <c r="AI6" s="271" t="s">
        <v>112</v>
      </c>
      <c r="AJ6" s="271" t="s">
        <v>77</v>
      </c>
      <c r="AK6" s="271" t="s">
        <v>78</v>
      </c>
      <c r="AL6" s="278" t="s">
        <v>79</v>
      </c>
      <c r="AM6" s="271" t="s">
        <v>112</v>
      </c>
      <c r="AN6" s="278" t="s">
        <v>77</v>
      </c>
      <c r="AO6" s="280" t="s">
        <v>78</v>
      </c>
      <c r="AP6" s="278" t="s">
        <v>79</v>
      </c>
      <c r="AQ6" s="270" t="s">
        <v>112</v>
      </c>
      <c r="AR6" s="270" t="s">
        <v>77</v>
      </c>
      <c r="AS6" s="270" t="s">
        <v>78</v>
      </c>
      <c r="AT6" s="278" t="s">
        <v>79</v>
      </c>
      <c r="AU6" s="347" t="s">
        <v>112</v>
      </c>
      <c r="AV6" s="347" t="s">
        <v>77</v>
      </c>
      <c r="AW6" s="347" t="s">
        <v>78</v>
      </c>
      <c r="AX6" s="278" t="s">
        <v>79</v>
      </c>
      <c r="AY6" s="270" t="s">
        <v>112</v>
      </c>
      <c r="AZ6" s="351" t="s">
        <v>77</v>
      </c>
      <c r="BA6" s="356" t="s">
        <v>78</v>
      </c>
      <c r="BB6" s="360" t="s">
        <v>79</v>
      </c>
      <c r="BC6" s="395" t="s">
        <v>76</v>
      </c>
      <c r="BD6" s="395" t="s">
        <v>77</v>
      </c>
      <c r="BE6" s="395" t="s">
        <v>78</v>
      </c>
      <c r="BF6" s="402" t="s">
        <v>79</v>
      </c>
      <c r="BG6" s="402" t="s">
        <v>76</v>
      </c>
      <c r="BH6" s="402" t="s">
        <v>77</v>
      </c>
      <c r="BI6" s="402" t="s">
        <v>78</v>
      </c>
      <c r="BJ6" s="402" t="s">
        <v>79</v>
      </c>
      <c r="BK6" s="402" t="s">
        <v>76</v>
      </c>
      <c r="BL6" s="402" t="s">
        <v>77</v>
      </c>
      <c r="BM6" s="636" t="s">
        <v>355</v>
      </c>
      <c r="BN6" s="636" t="s">
        <v>355</v>
      </c>
      <c r="BO6" s="712"/>
      <c r="BP6" s="712"/>
      <c r="BQ6" s="712"/>
      <c r="BR6" s="712"/>
      <c r="BS6" s="712"/>
      <c r="BT6" s="712"/>
      <c r="BU6" s="712"/>
      <c r="BV6" s="712"/>
      <c r="BW6" s="712"/>
      <c r="BX6" s="132" t="s">
        <v>76</v>
      </c>
      <c r="BY6" s="362" t="s">
        <v>77</v>
      </c>
      <c r="BZ6" s="362" t="s">
        <v>78</v>
      </c>
      <c r="CA6" s="132" t="s">
        <v>79</v>
      </c>
      <c r="CB6" s="372" t="s">
        <v>76</v>
      </c>
      <c r="CC6" s="362" t="s">
        <v>77</v>
      </c>
      <c r="CD6" s="362" t="s">
        <v>78</v>
      </c>
      <c r="CE6" s="132" t="s">
        <v>79</v>
      </c>
      <c r="CF6" s="362" t="s">
        <v>76</v>
      </c>
      <c r="CG6" s="132" t="s">
        <v>77</v>
      </c>
      <c r="CH6" s="362" t="s">
        <v>78</v>
      </c>
      <c r="CI6" s="132" t="s">
        <v>79</v>
      </c>
      <c r="CJ6" s="132" t="s">
        <v>76</v>
      </c>
      <c r="CK6" s="132" t="s">
        <v>77</v>
      </c>
      <c r="CL6" s="132" t="s">
        <v>78</v>
      </c>
      <c r="CM6" s="132" t="s">
        <v>79</v>
      </c>
      <c r="CN6" s="132" t="s">
        <v>76</v>
      </c>
      <c r="CO6" s="132" t="s">
        <v>77</v>
      </c>
      <c r="CP6" s="132" t="s">
        <v>78</v>
      </c>
      <c r="CQ6" s="132" t="s">
        <v>79</v>
      </c>
      <c r="CR6" s="132" t="s">
        <v>76</v>
      </c>
      <c r="CS6" s="132" t="s">
        <v>77</v>
      </c>
      <c r="CT6" s="132" t="s">
        <v>78</v>
      </c>
      <c r="CU6" s="132" t="s">
        <v>79</v>
      </c>
      <c r="CV6" s="133" t="s">
        <v>76</v>
      </c>
      <c r="CW6" s="133" t="s">
        <v>77</v>
      </c>
      <c r="CX6" s="133" t="s">
        <v>78</v>
      </c>
      <c r="CY6" s="132" t="s">
        <v>79</v>
      </c>
      <c r="CZ6" s="133" t="s">
        <v>76</v>
      </c>
      <c r="DA6" s="133" t="s">
        <v>77</v>
      </c>
      <c r="DB6" s="132" t="s">
        <v>78</v>
      </c>
      <c r="DC6" s="132" t="s">
        <v>79</v>
      </c>
      <c r="DD6" s="133" t="s">
        <v>76</v>
      </c>
      <c r="DE6" s="133" t="s">
        <v>77</v>
      </c>
      <c r="DF6" s="132" t="s">
        <v>78</v>
      </c>
      <c r="DG6" s="132" t="s">
        <v>79</v>
      </c>
      <c r="DH6" s="132" t="s">
        <v>76</v>
      </c>
      <c r="DI6" s="132" t="s">
        <v>77</v>
      </c>
      <c r="DJ6" s="132" t="s">
        <v>78</v>
      </c>
      <c r="DK6" s="132" t="s">
        <v>79</v>
      </c>
      <c r="DL6" s="485" t="s">
        <v>76</v>
      </c>
      <c r="DM6" s="485" t="s">
        <v>77</v>
      </c>
      <c r="DN6" s="485" t="str">
        <f>IF('1'!$A$1=1,GS6,GT6)</f>
        <v>HI 2024 to HI 2023 (%)</v>
      </c>
      <c r="DO6" s="229"/>
      <c r="DP6" s="526"/>
      <c r="GP6" s="229"/>
      <c r="GQ6" s="229"/>
      <c r="GR6" s="231"/>
      <c r="GS6" s="224" t="s">
        <v>354</v>
      </c>
      <c r="GT6" s="224" t="s">
        <v>356</v>
      </c>
      <c r="GU6" s="224"/>
      <c r="GV6" s="224"/>
      <c r="GW6" s="231"/>
      <c r="GX6" s="231"/>
      <c r="GY6" s="231"/>
      <c r="GZ6" s="231"/>
      <c r="HA6" s="231"/>
      <c r="HB6" s="231"/>
      <c r="HC6" s="231"/>
      <c r="HD6" s="231"/>
      <c r="IO6" s="231"/>
      <c r="IP6" s="231"/>
      <c r="IQ6" s="231"/>
      <c r="IR6" s="231"/>
      <c r="IS6" s="231"/>
      <c r="IT6" s="231"/>
      <c r="IU6" s="231"/>
      <c r="IV6" s="231"/>
      <c r="IW6" s="231"/>
      <c r="IX6" s="231"/>
      <c r="IY6" s="231"/>
      <c r="IZ6" s="231"/>
      <c r="JA6" s="231"/>
      <c r="JB6" s="231"/>
      <c r="JC6" s="231"/>
      <c r="JD6" s="231"/>
      <c r="JE6" s="231"/>
      <c r="JF6" s="231"/>
      <c r="JG6" s="231"/>
      <c r="JH6" s="231"/>
      <c r="JI6" s="231"/>
      <c r="NH6" s="231"/>
      <c r="NI6" s="530"/>
      <c r="NJ6" s="530"/>
      <c r="NK6" s="530"/>
      <c r="NL6" s="530"/>
      <c r="NM6" s="230"/>
      <c r="NN6" s="230"/>
      <c r="NO6" s="230"/>
      <c r="NP6" s="530"/>
      <c r="NQ6" s="530"/>
      <c r="NR6" s="530"/>
      <c r="NS6" s="550"/>
      <c r="NT6" s="530"/>
      <c r="NU6" s="530"/>
      <c r="NV6" s="530"/>
      <c r="NW6" s="530"/>
      <c r="NX6" s="530"/>
      <c r="NY6" s="530"/>
      <c r="NZ6" s="530"/>
      <c r="OA6" s="530"/>
      <c r="OB6" s="530"/>
      <c r="OC6" s="530"/>
      <c r="OD6" s="530"/>
      <c r="OE6" s="530"/>
      <c r="OF6" s="530"/>
      <c r="OG6" s="530"/>
      <c r="OH6" s="530"/>
      <c r="OI6" s="530"/>
      <c r="OJ6" s="530"/>
      <c r="OK6" s="530"/>
      <c r="OL6" s="530"/>
      <c r="OM6" s="530"/>
      <c r="ON6" s="231"/>
      <c r="OO6" s="229"/>
      <c r="OP6" s="229"/>
      <c r="OQ6" s="229"/>
      <c r="OR6" s="229"/>
      <c r="OS6" s="229"/>
      <c r="OT6" s="229"/>
      <c r="OU6" s="229"/>
      <c r="OV6" s="229"/>
      <c r="OW6" s="229"/>
      <c r="OX6" s="231"/>
      <c r="OY6" s="231"/>
      <c r="OZ6" s="231"/>
      <c r="PA6" s="230"/>
      <c r="PB6" s="230"/>
      <c r="PC6" s="230"/>
      <c r="PD6" s="230"/>
      <c r="PE6" s="230"/>
      <c r="PF6" s="230"/>
      <c r="PG6" s="230"/>
      <c r="PH6" s="230"/>
      <c r="PI6" s="230"/>
      <c r="PJ6" s="230"/>
      <c r="PK6" s="230"/>
      <c r="PL6" s="230"/>
      <c r="PM6" s="230"/>
      <c r="PN6" s="230"/>
      <c r="PO6" s="230"/>
      <c r="PP6" s="230"/>
      <c r="PQ6" s="230"/>
      <c r="PR6" s="230"/>
      <c r="PS6" s="230"/>
      <c r="PT6" s="230"/>
      <c r="PU6" s="230"/>
      <c r="PV6" s="230"/>
      <c r="PW6" s="230"/>
      <c r="PX6" s="230"/>
      <c r="PY6" s="230"/>
      <c r="PZ6" s="230"/>
      <c r="QA6" s="230"/>
      <c r="QB6" s="230"/>
      <c r="QC6" s="230"/>
      <c r="QD6" s="230"/>
      <c r="QE6" s="230"/>
      <c r="QF6" s="230"/>
      <c r="QG6" s="230"/>
      <c r="QH6" s="230"/>
      <c r="QI6" s="231"/>
      <c r="QJ6" s="231"/>
      <c r="QK6" s="231"/>
      <c r="QL6" s="231"/>
      <c r="QM6" s="231"/>
      <c r="QN6" s="231"/>
      <c r="QO6" s="231"/>
    </row>
    <row r="7" spans="1:457" s="228" customFormat="1" ht="34.950000000000003" customHeight="1">
      <c r="A7" s="570"/>
      <c r="B7" s="287" t="str">
        <f>IF('1'!$A$1=1,D7,F7)</f>
        <v>EU 27**</v>
      </c>
      <c r="C7" s="586"/>
      <c r="D7" s="587" t="s">
        <v>193</v>
      </c>
      <c r="E7" s="588"/>
      <c r="F7" s="589" t="s">
        <v>207</v>
      </c>
      <c r="G7" s="294">
        <v>3107.1780242099999</v>
      </c>
      <c r="H7" s="294">
        <v>3865.7542596600006</v>
      </c>
      <c r="I7" s="294">
        <v>4708.536223430001</v>
      </c>
      <c r="J7" s="294">
        <v>5334.7936697299992</v>
      </c>
      <c r="K7" s="294">
        <v>4570.0933194400004</v>
      </c>
      <c r="L7" s="294">
        <v>5426.484788849998</v>
      </c>
      <c r="M7" s="294">
        <v>6238.1505216600008</v>
      </c>
      <c r="N7" s="294">
        <v>6726.4967273800012</v>
      </c>
      <c r="O7" s="294">
        <v>4857.5021531999992</v>
      </c>
      <c r="P7" s="294">
        <v>6201.4250148799993</v>
      </c>
      <c r="Q7" s="294">
        <v>5828.7321056599994</v>
      </c>
      <c r="R7" s="294">
        <v>6593.0031220800001</v>
      </c>
      <c r="S7" s="294">
        <v>5040.5623095999999</v>
      </c>
      <c r="T7" s="294">
        <v>5848.0931357200006</v>
      </c>
      <c r="U7" s="294">
        <v>6539.43332947</v>
      </c>
      <c r="V7" s="294">
        <v>6744.8187150099984</v>
      </c>
      <c r="W7" s="294">
        <v>4283.6761928300002</v>
      </c>
      <c r="X7" s="294">
        <v>4285.2891903199989</v>
      </c>
      <c r="Y7" s="294">
        <v>4991.1146895400007</v>
      </c>
      <c r="Z7" s="294">
        <v>4904.0928412100011</v>
      </c>
      <c r="AA7" s="294">
        <v>3346.7820552500002</v>
      </c>
      <c r="AB7" s="294">
        <v>3020.8904804100002</v>
      </c>
      <c r="AC7" s="294">
        <v>3328.9075172099992</v>
      </c>
      <c r="AD7" s="294">
        <v>3491.7148068700003</v>
      </c>
      <c r="AE7" s="294">
        <v>3261.1957382099999</v>
      </c>
      <c r="AF7" s="294">
        <v>3240.017207190001</v>
      </c>
      <c r="AG7" s="294">
        <v>3851.6980641300001</v>
      </c>
      <c r="AH7" s="294">
        <v>4380.0053325500003</v>
      </c>
      <c r="AI7" s="294">
        <v>4016.2290326000007</v>
      </c>
      <c r="AJ7" s="294">
        <v>4230.1458024500007</v>
      </c>
      <c r="AK7" s="294">
        <v>4653.2760078400006</v>
      </c>
      <c r="AL7" s="294">
        <v>5154.1223153199999</v>
      </c>
      <c r="AM7" s="294">
        <v>4488.4206463899991</v>
      </c>
      <c r="AN7" s="294">
        <v>4794.6295018800001</v>
      </c>
      <c r="AO7" s="294">
        <v>5429.5136636500001</v>
      </c>
      <c r="AP7" s="294">
        <v>5549.127271289999</v>
      </c>
      <c r="AQ7" s="342">
        <v>5147.1383716399996</v>
      </c>
      <c r="AR7" s="294">
        <v>5359.8258365300007</v>
      </c>
      <c r="AS7" s="294">
        <v>5884.2670523500019</v>
      </c>
      <c r="AT7" s="294">
        <v>5947.3527726299999</v>
      </c>
      <c r="AU7" s="294">
        <v>5409.3657678500003</v>
      </c>
      <c r="AV7" s="294">
        <v>4166.7931024799991</v>
      </c>
      <c r="AW7" s="294">
        <v>5542.8131877100004</v>
      </c>
      <c r="AX7" s="294">
        <v>6364.0710102199992</v>
      </c>
      <c r="AY7" s="294">
        <v>5669.190512539999</v>
      </c>
      <c r="AZ7" s="294">
        <v>6264.7660543799993</v>
      </c>
      <c r="BA7" s="294">
        <v>7052.6410554899994</v>
      </c>
      <c r="BB7" s="294">
        <v>7967.60114032</v>
      </c>
      <c r="BC7" s="294">
        <v>4819.4985879100004</v>
      </c>
      <c r="BD7" s="294">
        <v>5654.1117082500004</v>
      </c>
      <c r="BE7" s="294">
        <v>7115.0387078700005</v>
      </c>
      <c r="BF7" s="294">
        <v>7926.9007174999997</v>
      </c>
      <c r="BG7" s="294">
        <v>7718.777311159999</v>
      </c>
      <c r="BH7" s="294">
        <v>7254.4029800299995</v>
      </c>
      <c r="BI7" s="294">
        <v>7806.0607266300003</v>
      </c>
      <c r="BJ7" s="294">
        <v>8455.8097797000009</v>
      </c>
      <c r="BK7" s="294">
        <v>7801.7237150600004</v>
      </c>
      <c r="BL7" s="294">
        <v>8388.1140055800006</v>
      </c>
      <c r="BM7" s="294">
        <f>BG7+BH7</f>
        <v>14973.180291189998</v>
      </c>
      <c r="BN7" s="343">
        <f>BK7+BL7</f>
        <v>16189.83772064</v>
      </c>
      <c r="BO7" s="294">
        <f t="shared" ref="BO7:BO38" si="0">AA7+AB7+AC7+AD7</f>
        <v>13188.294859739999</v>
      </c>
      <c r="BP7" s="294">
        <f t="shared" ref="BP7:BP38" si="1">AE7+AF7+AG7+AH7</f>
        <v>14732.91634208</v>
      </c>
      <c r="BQ7" s="294">
        <f t="shared" ref="BQ7:BQ38" si="2">AI7+AJ7+AK7+AL7</f>
        <v>18053.773158210002</v>
      </c>
      <c r="BR7" s="294">
        <f t="shared" ref="BR7:BR38" si="3">AM7+AN7+AO7+AP7</f>
        <v>20261.691083209997</v>
      </c>
      <c r="BS7" s="293">
        <f>AQ7+AR7+AS7+AT7</f>
        <v>22338.58403315</v>
      </c>
      <c r="BT7" s="293">
        <f>AU7+AV7+AW7+AX7</f>
        <v>21483.043068259998</v>
      </c>
      <c r="BU7" s="293">
        <f t="shared" ref="BU7:BU38" si="4">AY7+AZ7+BA7+BB7</f>
        <v>26954.198762729997</v>
      </c>
      <c r="BV7" s="293">
        <f t="shared" ref="BV7:BV38" si="5">BC7+BD7+BE7+BF7</f>
        <v>25515.549721530002</v>
      </c>
      <c r="BW7" s="293">
        <f>BG7+BH7+BI7+BJ7</f>
        <v>31235.050797519998</v>
      </c>
      <c r="BX7" s="190">
        <f t="shared" ref="BX7:DL7" si="6">W7/S7*100</f>
        <v>84.984093633195002</v>
      </c>
      <c r="BY7" s="189">
        <f t="shared" si="6"/>
        <v>73.276691921090716</v>
      </c>
      <c r="BZ7" s="189">
        <f t="shared" si="6"/>
        <v>76.323351551693463</v>
      </c>
      <c r="CA7" s="189">
        <f t="shared" si="6"/>
        <v>72.709038573510881</v>
      </c>
      <c r="CB7" s="189">
        <f t="shared" si="6"/>
        <v>78.128735800615146</v>
      </c>
      <c r="CC7" s="189">
        <f t="shared" si="6"/>
        <v>70.494436810329219</v>
      </c>
      <c r="CD7" s="189">
        <f t="shared" si="6"/>
        <v>66.696674476073866</v>
      </c>
      <c r="CE7" s="189">
        <f t="shared" si="6"/>
        <v>71.200014353897899</v>
      </c>
      <c r="CF7" s="189">
        <f t="shared" si="6"/>
        <v>97.442728100392927</v>
      </c>
      <c r="CG7" s="189">
        <f t="shared" si="6"/>
        <v>107.25371304259465</v>
      </c>
      <c r="CH7" s="189">
        <f t="shared" si="6"/>
        <v>115.70456806676799</v>
      </c>
      <c r="CI7" s="189">
        <f t="shared" si="6"/>
        <v>125.43995070652034</v>
      </c>
      <c r="CJ7" s="189">
        <f t="shared" si="6"/>
        <v>123.15203854658606</v>
      </c>
      <c r="CK7" s="189">
        <f t="shared" si="6"/>
        <v>130.55936224853318</v>
      </c>
      <c r="CL7" s="189">
        <f t="shared" si="6"/>
        <v>120.81102750952665</v>
      </c>
      <c r="CM7" s="189">
        <f t="shared" si="6"/>
        <v>117.67388219866197</v>
      </c>
      <c r="CN7" s="189">
        <f t="shared" si="6"/>
        <v>111.75708880039427</v>
      </c>
      <c r="CO7" s="189">
        <f t="shared" si="6"/>
        <v>113.34430834755302</v>
      </c>
      <c r="CP7" s="189">
        <f t="shared" si="6"/>
        <v>116.68153048523592</v>
      </c>
      <c r="CQ7" s="189">
        <f t="shared" si="6"/>
        <v>107.66386460786728</v>
      </c>
      <c r="CR7" s="189">
        <f t="shared" si="6"/>
        <v>114.67593563851469</v>
      </c>
      <c r="CS7" s="189">
        <f t="shared" si="6"/>
        <v>111.7881128130627</v>
      </c>
      <c r="CT7" s="189">
        <f t="shared" si="6"/>
        <v>108.37558236098614</v>
      </c>
      <c r="CU7" s="189">
        <f t="shared" si="6"/>
        <v>107.17636273005189</v>
      </c>
      <c r="CV7" s="189">
        <f t="shared" si="6"/>
        <v>105.09462496005229</v>
      </c>
      <c r="CW7" s="189">
        <f t="shared" si="6"/>
        <v>77.741203344353778</v>
      </c>
      <c r="CX7" s="189">
        <f t="shared" si="6"/>
        <v>94.197172534791136</v>
      </c>
      <c r="CY7" s="189">
        <f t="shared" si="6"/>
        <v>107.00678526264251</v>
      </c>
      <c r="CZ7" s="189">
        <f t="shared" si="6"/>
        <v>104.80323860209712</v>
      </c>
      <c r="DA7" s="189">
        <f t="shared" si="6"/>
        <v>150.34982300060267</v>
      </c>
      <c r="DB7" s="189">
        <f t="shared" si="6"/>
        <v>127.23937857273846</v>
      </c>
      <c r="DC7" s="189">
        <f t="shared" si="6"/>
        <v>125.19660964695251</v>
      </c>
      <c r="DD7" s="190">
        <f t="shared" si="6"/>
        <v>85.012111998167683</v>
      </c>
      <c r="DE7" s="189">
        <f t="shared" si="6"/>
        <v>90.252559459853074</v>
      </c>
      <c r="DF7" s="189">
        <f t="shared" si="6"/>
        <v>100.88474164343624</v>
      </c>
      <c r="DG7" s="189">
        <f t="shared" si="6"/>
        <v>99.489175950161012</v>
      </c>
      <c r="DH7" s="189">
        <f t="shared" si="6"/>
        <v>160.15726886035429</v>
      </c>
      <c r="DI7" s="189">
        <f t="shared" si="6"/>
        <v>128.30314210886547</v>
      </c>
      <c r="DJ7" s="189">
        <f t="shared" si="6"/>
        <v>109.71213295010827</v>
      </c>
      <c r="DK7" s="189">
        <f t="shared" si="6"/>
        <v>106.67233110454308</v>
      </c>
      <c r="DL7" s="189">
        <f t="shared" si="6"/>
        <v>101.07460547903196</v>
      </c>
      <c r="DM7" s="189">
        <f>BL7/BH7*100</f>
        <v>115.62790251204535</v>
      </c>
      <c r="DN7" s="641">
        <f>BN7/BM7*100</f>
        <v>108.12557790522209</v>
      </c>
      <c r="DO7" s="229"/>
      <c r="DP7" s="526"/>
      <c r="GP7" s="229"/>
      <c r="GQ7" s="229"/>
      <c r="GR7" s="231"/>
      <c r="GS7" s="231"/>
      <c r="GT7" s="231"/>
      <c r="GU7" s="231"/>
      <c r="GV7" s="231"/>
      <c r="GW7" s="231"/>
      <c r="GX7" s="231"/>
      <c r="GY7" s="231"/>
      <c r="GZ7" s="231"/>
      <c r="HA7" s="231"/>
      <c r="HB7" s="231"/>
      <c r="HC7" s="231"/>
      <c r="HD7" s="231"/>
      <c r="IO7" s="231"/>
      <c r="IP7" s="231"/>
      <c r="IQ7" s="231"/>
      <c r="IR7" s="231"/>
      <c r="IS7" s="231"/>
      <c r="IT7" s="231"/>
      <c r="IU7" s="231"/>
      <c r="IV7" s="231"/>
      <c r="IW7" s="231"/>
      <c r="IX7" s="231"/>
      <c r="IY7" s="231"/>
      <c r="IZ7" s="231"/>
      <c r="JA7" s="231"/>
      <c r="JB7" s="231"/>
      <c r="JC7" s="231"/>
      <c r="JD7" s="231"/>
      <c r="JE7" s="231"/>
      <c r="JF7" s="231"/>
      <c r="JG7" s="231"/>
      <c r="JH7" s="231"/>
      <c r="JI7" s="231"/>
      <c r="NH7" s="231"/>
      <c r="NI7" s="530"/>
      <c r="NJ7" s="530"/>
      <c r="NK7" s="530"/>
      <c r="NL7" s="530"/>
      <c r="NM7" s="230"/>
      <c r="NN7" s="230"/>
      <c r="NO7" s="230"/>
      <c r="NP7" s="530"/>
      <c r="NQ7" s="530"/>
      <c r="NR7" s="530"/>
      <c r="NS7" s="550"/>
      <c r="NT7" s="530"/>
      <c r="NU7" s="530"/>
      <c r="NV7" s="530"/>
      <c r="NW7" s="530"/>
      <c r="NX7" s="530"/>
      <c r="NY7" s="530"/>
      <c r="NZ7" s="530"/>
      <c r="OA7" s="530"/>
      <c r="OB7" s="530"/>
      <c r="OC7" s="530"/>
      <c r="OD7" s="530"/>
      <c r="OE7" s="530"/>
      <c r="OF7" s="530"/>
      <c r="OG7" s="530"/>
      <c r="OH7" s="530"/>
      <c r="OI7" s="530"/>
      <c r="OJ7" s="530"/>
      <c r="OK7" s="530"/>
      <c r="OL7" s="530"/>
      <c r="OM7" s="530"/>
      <c r="ON7" s="231"/>
      <c r="OO7" s="229"/>
      <c r="OP7" s="229"/>
      <c r="OQ7" s="229"/>
      <c r="OR7" s="229"/>
      <c r="OS7" s="229"/>
      <c r="OT7" s="229"/>
      <c r="OU7" s="229"/>
      <c r="OV7" s="229"/>
      <c r="OW7" s="229"/>
      <c r="OX7" s="231"/>
      <c r="OY7" s="231"/>
      <c r="OZ7" s="231"/>
      <c r="PA7" s="230"/>
      <c r="PB7" s="230"/>
      <c r="PC7" s="230"/>
      <c r="PD7" s="230"/>
      <c r="PE7" s="230"/>
      <c r="PF7" s="230"/>
      <c r="PG7" s="230"/>
      <c r="PH7" s="230"/>
      <c r="PI7" s="230"/>
      <c r="PJ7" s="230"/>
      <c r="PK7" s="230"/>
      <c r="PL7" s="230"/>
      <c r="PM7" s="230"/>
      <c r="PN7" s="230"/>
      <c r="PO7" s="230"/>
      <c r="PP7" s="230"/>
      <c r="PQ7" s="230"/>
      <c r="PR7" s="230"/>
      <c r="PS7" s="230"/>
      <c r="PT7" s="230"/>
      <c r="PU7" s="230"/>
      <c r="PV7" s="230"/>
      <c r="PW7" s="230"/>
      <c r="PX7" s="230"/>
      <c r="PY7" s="230"/>
      <c r="PZ7" s="230"/>
      <c r="QA7" s="230"/>
      <c r="QB7" s="230"/>
      <c r="QC7" s="230"/>
      <c r="QD7" s="230"/>
      <c r="QE7" s="230"/>
      <c r="QF7" s="230"/>
      <c r="QG7" s="230"/>
      <c r="QH7" s="230"/>
      <c r="QI7" s="231"/>
      <c r="QJ7" s="231"/>
      <c r="QK7" s="231"/>
      <c r="QL7" s="231"/>
      <c r="QM7" s="231"/>
      <c r="QN7" s="231"/>
      <c r="QO7" s="231"/>
    </row>
    <row r="8" spans="1:457" ht="34.950000000000003" customHeight="1">
      <c r="A8" s="591"/>
      <c r="B8" s="194" t="str">
        <f>IF('1'!A1=1,D8,F8)</f>
        <v>Agricultural products</v>
      </c>
      <c r="C8" s="585"/>
      <c r="D8" s="460" t="s">
        <v>1</v>
      </c>
      <c r="E8" s="585"/>
      <c r="F8" s="460" t="s">
        <v>114</v>
      </c>
      <c r="G8" s="338">
        <v>450.96397618999998</v>
      </c>
      <c r="H8" s="338">
        <v>501.10431197999998</v>
      </c>
      <c r="I8" s="338">
        <v>494.90506906000002</v>
      </c>
      <c r="J8" s="338">
        <v>594.61690628999997</v>
      </c>
      <c r="K8" s="338">
        <v>592.92445789999999</v>
      </c>
      <c r="L8" s="338">
        <v>573.34867854000004</v>
      </c>
      <c r="M8" s="338">
        <v>561.65081081999995</v>
      </c>
      <c r="N8" s="338">
        <v>631.44918201999997</v>
      </c>
      <c r="O8" s="338">
        <v>675.98619690999999</v>
      </c>
      <c r="P8" s="338">
        <v>753.87739223000005</v>
      </c>
      <c r="Q8" s="338">
        <v>677.75497412000004</v>
      </c>
      <c r="R8" s="338">
        <v>742.22187319</v>
      </c>
      <c r="S8" s="338">
        <v>803.78822104000005</v>
      </c>
      <c r="T8" s="338">
        <v>713.01786432999995</v>
      </c>
      <c r="U8" s="338">
        <v>654.07802738999999</v>
      </c>
      <c r="V8" s="338">
        <v>776.96218833</v>
      </c>
      <c r="W8" s="338">
        <v>763.52465891999998</v>
      </c>
      <c r="X8" s="338">
        <v>531.52330528000005</v>
      </c>
      <c r="Y8" s="338">
        <v>515.38372557000002</v>
      </c>
      <c r="Z8" s="338">
        <v>555.11376582000003</v>
      </c>
      <c r="AA8" s="338">
        <v>453.07130462999999</v>
      </c>
      <c r="AB8" s="338">
        <v>304.34711274</v>
      </c>
      <c r="AC8" s="338">
        <v>321.70523630999998</v>
      </c>
      <c r="AD8" s="338">
        <v>358.78855698000001</v>
      </c>
      <c r="AE8" s="338">
        <v>452.32137327999999</v>
      </c>
      <c r="AF8" s="338">
        <v>357.55384607000002</v>
      </c>
      <c r="AG8" s="338">
        <v>382.93731892</v>
      </c>
      <c r="AH8" s="338">
        <v>439.06208000999999</v>
      </c>
      <c r="AI8" s="291">
        <v>449.39387463000003</v>
      </c>
      <c r="AJ8" s="291">
        <v>410.75016281000001</v>
      </c>
      <c r="AK8" s="291">
        <v>469.82250606000002</v>
      </c>
      <c r="AL8" s="291">
        <v>599.76325329999997</v>
      </c>
      <c r="AM8" s="291">
        <v>586.48962433999998</v>
      </c>
      <c r="AN8" s="291">
        <v>529.19338301000005</v>
      </c>
      <c r="AO8" s="291">
        <v>555.10368563999998</v>
      </c>
      <c r="AP8" s="291">
        <v>657.77396756999997</v>
      </c>
      <c r="AQ8" s="644">
        <v>646.36614341999996</v>
      </c>
      <c r="AR8" s="291">
        <v>598.73367076</v>
      </c>
      <c r="AS8" s="291">
        <v>655.38996221000002</v>
      </c>
      <c r="AT8" s="291">
        <v>833.17301794000002</v>
      </c>
      <c r="AU8" s="291">
        <v>748.74148664999996</v>
      </c>
      <c r="AV8" s="291">
        <v>682.01080833000003</v>
      </c>
      <c r="AW8" s="291">
        <v>771.51228609999998</v>
      </c>
      <c r="AX8" s="291">
        <v>964.09857485999999</v>
      </c>
      <c r="AY8" s="291">
        <v>894.14870693</v>
      </c>
      <c r="AZ8" s="291">
        <v>860.15191844000003</v>
      </c>
      <c r="BA8" s="291">
        <v>905.28713421999998</v>
      </c>
      <c r="BB8" s="291">
        <v>1099.6281011999999</v>
      </c>
      <c r="BC8" s="291">
        <v>698.23074024000005</v>
      </c>
      <c r="BD8" s="291">
        <v>746.18197774000009</v>
      </c>
      <c r="BE8" s="291">
        <v>824.21565815999998</v>
      </c>
      <c r="BF8" s="291">
        <v>857.26440092000007</v>
      </c>
      <c r="BG8" s="291">
        <v>894.28207670000006</v>
      </c>
      <c r="BH8" s="291">
        <v>884.11145510999995</v>
      </c>
      <c r="BI8" s="291">
        <v>876.17390719000002</v>
      </c>
      <c r="BJ8" s="291">
        <v>974.20219278000002</v>
      </c>
      <c r="BK8" s="291">
        <v>962.26817578000009</v>
      </c>
      <c r="BL8" s="291">
        <v>946.89726506000011</v>
      </c>
      <c r="BM8" s="299">
        <f t="shared" ref="BM8:BM38" si="7">BG8+BH8</f>
        <v>1778.39353181</v>
      </c>
      <c r="BN8" s="637">
        <f t="shared" ref="BN8:BN38" si="8">BK8+BL8</f>
        <v>1909.1654408400002</v>
      </c>
      <c r="BO8" s="299">
        <f t="shared" si="0"/>
        <v>1437.91221066</v>
      </c>
      <c r="BP8" s="299">
        <f t="shared" si="1"/>
        <v>1631.87461828</v>
      </c>
      <c r="BQ8" s="299">
        <f t="shared" si="2"/>
        <v>1929.7297968000003</v>
      </c>
      <c r="BR8" s="299">
        <f t="shared" si="3"/>
        <v>2328.5606605600001</v>
      </c>
      <c r="BS8" s="291">
        <f>AQ8+AR8+AS8+AT8</f>
        <v>2733.66279433</v>
      </c>
      <c r="BT8" s="291">
        <f>AU8+AV8+AW8+AX8</f>
        <v>3166.3631559400001</v>
      </c>
      <c r="BU8" s="291">
        <f t="shared" si="4"/>
        <v>3759.2158607900001</v>
      </c>
      <c r="BV8" s="291">
        <f t="shared" si="5"/>
        <v>3125.8927770600003</v>
      </c>
      <c r="BW8" s="291">
        <f t="shared" ref="BW8:BW38" si="9">BG8+BH8+BI8+BJ8</f>
        <v>3628.7696317800001</v>
      </c>
      <c r="BX8" s="193">
        <f t="shared" ref="BX8:DK8" si="10">W8/S8*100</f>
        <v>94.990774800369167</v>
      </c>
      <c r="BY8" s="192">
        <f t="shared" si="10"/>
        <v>74.545580394322315</v>
      </c>
      <c r="BZ8" s="192">
        <f t="shared" si="10"/>
        <v>78.795450082089019</v>
      </c>
      <c r="CA8" s="192">
        <f t="shared" si="10"/>
        <v>71.446689962243809</v>
      </c>
      <c r="CB8" s="192">
        <f t="shared" si="10"/>
        <v>59.339446255850604</v>
      </c>
      <c r="CC8" s="192">
        <f t="shared" si="10"/>
        <v>57.259410775915768</v>
      </c>
      <c r="CD8" s="192">
        <f t="shared" si="10"/>
        <v>62.420526754934478</v>
      </c>
      <c r="CE8" s="192">
        <f t="shared" si="10"/>
        <v>64.633338078007597</v>
      </c>
      <c r="CF8" s="192">
        <f t="shared" si="10"/>
        <v>99.834478294622429</v>
      </c>
      <c r="CG8" s="192">
        <f t="shared" si="10"/>
        <v>117.48225335571161</v>
      </c>
      <c r="CH8" s="192">
        <f t="shared" si="10"/>
        <v>119.03359836859973</v>
      </c>
      <c r="CI8" s="192">
        <f t="shared" si="10"/>
        <v>122.37349031019255</v>
      </c>
      <c r="CJ8" s="192">
        <f t="shared" si="10"/>
        <v>99.352783480300459</v>
      </c>
      <c r="CK8" s="192">
        <f t="shared" si="10"/>
        <v>114.87784772131511</v>
      </c>
      <c r="CL8" s="192">
        <f t="shared" si="10"/>
        <v>122.68914071499815</v>
      </c>
      <c r="CM8" s="192">
        <f t="shared" si="10"/>
        <v>136.60101398106161</v>
      </c>
      <c r="CN8" s="192">
        <f t="shared" si="10"/>
        <v>130.50681316537194</v>
      </c>
      <c r="CO8" s="192">
        <f t="shared" si="10"/>
        <v>128.83583037185261</v>
      </c>
      <c r="CP8" s="192">
        <f t="shared" si="10"/>
        <v>118.15178678756375</v>
      </c>
      <c r="CQ8" s="192">
        <f t="shared" si="10"/>
        <v>109.67226884121612</v>
      </c>
      <c r="CR8" s="192">
        <f t="shared" si="10"/>
        <v>110.20930577371789</v>
      </c>
      <c r="CS8" s="192">
        <f t="shared" si="10"/>
        <v>113.14080825320633</v>
      </c>
      <c r="CT8" s="192">
        <f t="shared" si="10"/>
        <v>118.06622423239294</v>
      </c>
      <c r="CU8" s="192">
        <f t="shared" si="10"/>
        <v>126.66555063253308</v>
      </c>
      <c r="CV8" s="192">
        <f t="shared" si="10"/>
        <v>115.83859926330918</v>
      </c>
      <c r="CW8" s="192">
        <f t="shared" si="10"/>
        <v>113.90887829379841</v>
      </c>
      <c r="CX8" s="192">
        <f t="shared" si="10"/>
        <v>117.71805041054199</v>
      </c>
      <c r="CY8" s="192">
        <f t="shared" si="10"/>
        <v>115.71408988300055</v>
      </c>
      <c r="CZ8" s="192">
        <f t="shared" si="10"/>
        <v>119.4202168402044</v>
      </c>
      <c r="DA8" s="192">
        <f t="shared" si="10"/>
        <v>126.11998342756527</v>
      </c>
      <c r="DB8" s="192">
        <f t="shared" si="10"/>
        <v>117.3393023714804</v>
      </c>
      <c r="DC8" s="192">
        <f t="shared" si="10"/>
        <v>114.05764201650031</v>
      </c>
      <c r="DD8" s="193">
        <f t="shared" si="10"/>
        <v>78.088883295187969</v>
      </c>
      <c r="DE8" s="192">
        <f t="shared" si="10"/>
        <v>86.750021913954498</v>
      </c>
      <c r="DF8" s="192">
        <f t="shared" si="10"/>
        <v>91.044667156365634</v>
      </c>
      <c r="DG8" s="192">
        <f t="shared" si="10"/>
        <v>77.959484664359366</v>
      </c>
      <c r="DH8" s="192">
        <f t="shared" si="10"/>
        <v>128.07830207999896</v>
      </c>
      <c r="DI8" s="192">
        <f t="shared" si="10"/>
        <v>118.48469696196014</v>
      </c>
      <c r="DJ8" s="192">
        <f t="shared" si="10"/>
        <v>106.30396286646544</v>
      </c>
      <c r="DK8" s="192">
        <f t="shared" si="10"/>
        <v>113.64080810243659</v>
      </c>
      <c r="DL8" s="192">
        <f t="shared" ref="DL8:DL38" si="11">BK8/BG8*100</f>
        <v>107.60231037290563</v>
      </c>
      <c r="DM8" s="192">
        <f t="shared" ref="DM8:DM38" si="12">BL8/BH8*100</f>
        <v>107.10157181960598</v>
      </c>
      <c r="DN8" s="642">
        <f t="shared" ref="DN8:DN38" si="13">BN8/BM8*100</f>
        <v>107.35337295659775</v>
      </c>
    </row>
    <row r="9" spans="1:457" s="236" customFormat="1" ht="30" customHeight="1">
      <c r="A9" s="573" t="s">
        <v>46</v>
      </c>
      <c r="B9" s="199" t="str">
        <f>IF('1'!A1=1,D9,F9)</f>
        <v>meat and edible meat offal</v>
      </c>
      <c r="C9" s="456" t="s">
        <v>46</v>
      </c>
      <c r="D9" s="461" t="s">
        <v>47</v>
      </c>
      <c r="E9" s="456" t="s">
        <v>46</v>
      </c>
      <c r="F9" s="457" t="s">
        <v>139</v>
      </c>
      <c r="G9" s="337">
        <v>35.764433500000003</v>
      </c>
      <c r="H9" s="337">
        <v>59.125509579999999</v>
      </c>
      <c r="I9" s="337">
        <v>66.748007920000006</v>
      </c>
      <c r="J9" s="337">
        <v>70.301390889999993</v>
      </c>
      <c r="K9" s="337">
        <v>36.251332259999998</v>
      </c>
      <c r="L9" s="337">
        <v>35.978095240000002</v>
      </c>
      <c r="M9" s="337">
        <v>62.387258340000002</v>
      </c>
      <c r="N9" s="337">
        <v>55.592655139999998</v>
      </c>
      <c r="O9" s="337">
        <v>52.84033702</v>
      </c>
      <c r="P9" s="337">
        <v>111.16365405000001</v>
      </c>
      <c r="Q9" s="337">
        <v>125.91878072</v>
      </c>
      <c r="R9" s="337">
        <v>89.516384970000004</v>
      </c>
      <c r="S9" s="337">
        <v>61.830807970000002</v>
      </c>
      <c r="T9" s="337">
        <v>73.518959789999997</v>
      </c>
      <c r="U9" s="337">
        <v>93.563661210000006</v>
      </c>
      <c r="V9" s="337">
        <v>66.056429989999998</v>
      </c>
      <c r="W9" s="337">
        <v>28.380060220000001</v>
      </c>
      <c r="X9" s="337">
        <v>36.11279175</v>
      </c>
      <c r="Y9" s="337">
        <v>54.772213530000002</v>
      </c>
      <c r="Z9" s="337">
        <v>53.660025089999998</v>
      </c>
      <c r="AA9" s="337">
        <v>17.752190989999999</v>
      </c>
      <c r="AB9" s="337">
        <v>20.1977276</v>
      </c>
      <c r="AC9" s="337">
        <v>27.972441920000001</v>
      </c>
      <c r="AD9" s="337">
        <v>26.22627881</v>
      </c>
      <c r="AE9" s="337">
        <v>17.278246360000001</v>
      </c>
      <c r="AF9" s="337">
        <v>17.132046160000002</v>
      </c>
      <c r="AG9" s="337">
        <v>18.665766179999999</v>
      </c>
      <c r="AH9" s="337">
        <v>23.566041510000002</v>
      </c>
      <c r="AI9" s="371">
        <v>19.74485434</v>
      </c>
      <c r="AJ9" s="337">
        <v>18.050392500000001</v>
      </c>
      <c r="AK9" s="337">
        <v>32.419745720000002</v>
      </c>
      <c r="AL9" s="337">
        <v>36.609671849999998</v>
      </c>
      <c r="AM9" s="337">
        <v>29.512741120000001</v>
      </c>
      <c r="AN9" s="337">
        <v>33.835989570000002</v>
      </c>
      <c r="AO9" s="337">
        <v>51.274449670000003</v>
      </c>
      <c r="AP9" s="337">
        <v>41.272681550000001</v>
      </c>
      <c r="AQ9" s="645">
        <v>39.336643369999997</v>
      </c>
      <c r="AR9" s="337">
        <v>29.391424109999999</v>
      </c>
      <c r="AS9" s="337">
        <v>40.665042190000001</v>
      </c>
      <c r="AT9" s="337">
        <v>36.339540620000001</v>
      </c>
      <c r="AU9" s="337">
        <v>25.402628029999999</v>
      </c>
      <c r="AV9" s="337">
        <v>31.48787827</v>
      </c>
      <c r="AW9" s="337">
        <v>45.095358439999998</v>
      </c>
      <c r="AX9" s="337">
        <v>45.93391244</v>
      </c>
      <c r="AY9" s="337">
        <v>40.157093529999997</v>
      </c>
      <c r="AZ9" s="337">
        <v>36.002131589999998</v>
      </c>
      <c r="BA9" s="337">
        <v>59.48498584</v>
      </c>
      <c r="BB9" s="337">
        <v>68.506655159999994</v>
      </c>
      <c r="BC9" s="337">
        <v>50.906606889999999</v>
      </c>
      <c r="BD9" s="337">
        <v>63.271400739999997</v>
      </c>
      <c r="BE9" s="337">
        <v>47.044317790000001</v>
      </c>
      <c r="BF9" s="337">
        <v>45.177928199999997</v>
      </c>
      <c r="BG9" s="337">
        <v>31.672324640000003</v>
      </c>
      <c r="BH9" s="337">
        <v>32.146952200000001</v>
      </c>
      <c r="BI9" s="337">
        <v>36.065575460000005</v>
      </c>
      <c r="BJ9" s="337">
        <v>32.576147450000001</v>
      </c>
      <c r="BK9" s="337">
        <v>25.766902900000002</v>
      </c>
      <c r="BL9" s="337">
        <v>18.348202279999999</v>
      </c>
      <c r="BM9" s="302">
        <f t="shared" si="7"/>
        <v>63.819276840000001</v>
      </c>
      <c r="BN9" s="638">
        <f t="shared" si="8"/>
        <v>44.11510518</v>
      </c>
      <c r="BO9" s="302">
        <f t="shared" si="0"/>
        <v>92.148639320000001</v>
      </c>
      <c r="BP9" s="302">
        <f t="shared" si="1"/>
        <v>76.642100209999995</v>
      </c>
      <c r="BQ9" s="302">
        <f t="shared" si="2"/>
        <v>106.82466441000001</v>
      </c>
      <c r="BR9" s="302">
        <f t="shared" si="3"/>
        <v>155.89586191000001</v>
      </c>
      <c r="BS9" s="290">
        <f t="shared" ref="BS9:BS38" si="14">AQ9+AR9+AS9+AT9</f>
        <v>145.73265029000001</v>
      </c>
      <c r="BT9" s="290">
        <f t="shared" ref="BT9:BT38" si="15">AU9+AV9+AW9+AX9</f>
        <v>147.91977717999998</v>
      </c>
      <c r="BU9" s="290">
        <f t="shared" si="4"/>
        <v>204.15086611999999</v>
      </c>
      <c r="BV9" s="290">
        <f t="shared" si="5"/>
        <v>206.40025362</v>
      </c>
      <c r="BW9" s="290">
        <f t="shared" si="9"/>
        <v>132.46099975000001</v>
      </c>
      <c r="BX9" s="193">
        <f t="shared" ref="BX9:BX14" si="16">W9/S9*100</f>
        <v>45.899546119096271</v>
      </c>
      <c r="BY9" s="192">
        <f t="shared" ref="BY9:CE14" si="17">X9/T9*100</f>
        <v>49.120379087452811</v>
      </c>
      <c r="BZ9" s="192">
        <f t="shared" si="17"/>
        <v>58.540049439777576</v>
      </c>
      <c r="CA9" s="192">
        <f t="shared" si="17"/>
        <v>81.233613590869751</v>
      </c>
      <c r="CB9" s="192">
        <f t="shared" si="17"/>
        <v>62.551632563096796</v>
      </c>
      <c r="CC9" s="192">
        <f t="shared" si="17"/>
        <v>55.929565733449557</v>
      </c>
      <c r="CD9" s="192">
        <f t="shared" si="17"/>
        <v>51.070497460685701</v>
      </c>
      <c r="CE9" s="192">
        <f t="shared" si="17"/>
        <v>48.874891068374644</v>
      </c>
      <c r="CF9" s="192">
        <f t="shared" ref="CF9:CF37" si="18">AE9/AA9*100</f>
        <v>97.330218955694107</v>
      </c>
      <c r="CG9" s="192">
        <f t="shared" ref="CG9:CG37" si="19">AF9/AB9*100</f>
        <v>84.821651718879508</v>
      </c>
      <c r="CH9" s="192">
        <f t="shared" ref="CH9:CM10" si="20">AG9/AC9*100</f>
        <v>66.729126593178023</v>
      </c>
      <c r="CI9" s="192">
        <f t="shared" si="20"/>
        <v>89.856596434162597</v>
      </c>
      <c r="CJ9" s="192">
        <f t="shared" si="20"/>
        <v>114.27580049854087</v>
      </c>
      <c r="CK9" s="192">
        <f t="shared" si="20"/>
        <v>105.36040080340292</v>
      </c>
      <c r="CL9" s="192">
        <f t="shared" si="20"/>
        <v>173.68558786907511</v>
      </c>
      <c r="CM9" s="192">
        <f t="shared" si="20"/>
        <v>155.34926319494545</v>
      </c>
      <c r="CN9" s="192">
        <f t="shared" ref="CN9:CN37" si="21">AM9/AI9*100</f>
        <v>149.4705436251904</v>
      </c>
      <c r="CO9" s="192">
        <f t="shared" ref="CO9:CW14" si="22">AN9/AJ9*100</f>
        <v>187.45292973546142</v>
      </c>
      <c r="CP9" s="192">
        <f t="shared" si="22"/>
        <v>158.15808708940114</v>
      </c>
      <c r="CQ9" s="192">
        <f t="shared" si="22"/>
        <v>112.73709777871173</v>
      </c>
      <c r="CR9" s="192">
        <f t="shared" si="22"/>
        <v>133.28698683072375</v>
      </c>
      <c r="CS9" s="192">
        <f t="shared" si="22"/>
        <v>86.864384590245038</v>
      </c>
      <c r="CT9" s="192">
        <f t="shared" si="22"/>
        <v>79.30858829635099</v>
      </c>
      <c r="CU9" s="192">
        <f t="shared" si="22"/>
        <v>88.047442655201067</v>
      </c>
      <c r="CV9" s="192">
        <f t="shared" si="22"/>
        <v>64.577518196108358</v>
      </c>
      <c r="CW9" s="192">
        <f t="shared" si="22"/>
        <v>107.13287710100006</v>
      </c>
      <c r="CX9" s="192">
        <f t="shared" ref="CX9:CX37" si="23">AW9/AS9*100</f>
        <v>110.89465548640072</v>
      </c>
      <c r="CY9" s="192">
        <f t="shared" ref="CY9:DA37" si="24">AX9/AT9*100</f>
        <v>126.40201735164366</v>
      </c>
      <c r="CZ9" s="192">
        <f t="shared" ref="CZ9:CZ20" si="25">AY9/AU9*100</f>
        <v>158.08243730757016</v>
      </c>
      <c r="DA9" s="192">
        <f t="shared" ref="DA9:DA20" si="26">AZ9/AV9*100</f>
        <v>114.33647983929404</v>
      </c>
      <c r="DB9" s="192">
        <f t="shared" ref="DB9:DK14" si="27">BA9/AW9*100</f>
        <v>131.9093314651121</v>
      </c>
      <c r="DC9" s="192">
        <f t="shared" si="27"/>
        <v>149.14178113933809</v>
      </c>
      <c r="DD9" s="193">
        <f t="shared" si="27"/>
        <v>126.76865384186584</v>
      </c>
      <c r="DE9" s="192">
        <f t="shared" si="27"/>
        <v>175.74348502624312</v>
      </c>
      <c r="DF9" s="192">
        <f t="shared" si="27"/>
        <v>79.086036796810646</v>
      </c>
      <c r="DG9" s="192">
        <f t="shared" si="27"/>
        <v>65.946772754391773</v>
      </c>
      <c r="DH9" s="192">
        <f t="shared" si="27"/>
        <v>62.216530574190863</v>
      </c>
      <c r="DI9" s="192">
        <f t="shared" si="27"/>
        <v>50.808029890314707</v>
      </c>
      <c r="DJ9" s="192">
        <f t="shared" si="27"/>
        <v>76.662978982907688</v>
      </c>
      <c r="DK9" s="192">
        <f t="shared" si="27"/>
        <v>72.106333220477353</v>
      </c>
      <c r="DL9" s="192">
        <f t="shared" si="11"/>
        <v>81.35463118945853</v>
      </c>
      <c r="DM9" s="192">
        <f t="shared" si="12"/>
        <v>57.076024395245774</v>
      </c>
      <c r="DN9" s="642">
        <f t="shared" si="13"/>
        <v>69.125047108572033</v>
      </c>
      <c r="DO9" s="239"/>
      <c r="DP9" s="527"/>
      <c r="GP9" s="239"/>
      <c r="GQ9" s="239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IO9" s="241"/>
      <c r="IP9" s="241"/>
      <c r="IQ9" s="241"/>
      <c r="IR9" s="241"/>
      <c r="IS9" s="241"/>
      <c r="IT9" s="241"/>
      <c r="IU9" s="241"/>
      <c r="IV9" s="241"/>
      <c r="IW9" s="241"/>
      <c r="IX9" s="241"/>
      <c r="IY9" s="241"/>
      <c r="IZ9" s="241"/>
      <c r="JA9" s="241"/>
      <c r="JB9" s="241"/>
      <c r="JC9" s="241"/>
      <c r="JD9" s="241"/>
      <c r="JE9" s="241"/>
      <c r="JF9" s="241"/>
      <c r="JG9" s="241"/>
      <c r="JH9" s="241"/>
      <c r="JI9" s="241"/>
      <c r="NH9" s="241"/>
      <c r="NI9" s="531"/>
      <c r="NJ9" s="531"/>
      <c r="NK9" s="531"/>
      <c r="NL9" s="531"/>
      <c r="NM9" s="240"/>
      <c r="NN9" s="240"/>
      <c r="NO9" s="240"/>
      <c r="NP9" s="531"/>
      <c r="NQ9" s="531"/>
      <c r="NR9" s="531"/>
      <c r="NS9" s="551"/>
      <c r="NT9" s="531"/>
      <c r="NU9" s="531"/>
      <c r="NV9" s="531"/>
      <c r="NW9" s="531"/>
      <c r="NX9" s="531"/>
      <c r="NY9" s="531"/>
      <c r="NZ9" s="531"/>
      <c r="OA9" s="531"/>
      <c r="OB9" s="531"/>
      <c r="OC9" s="531"/>
      <c r="OD9" s="531"/>
      <c r="OE9" s="531"/>
      <c r="OF9" s="531"/>
      <c r="OG9" s="531"/>
      <c r="OH9" s="531"/>
      <c r="OI9" s="531"/>
      <c r="OJ9" s="531"/>
      <c r="OK9" s="531"/>
      <c r="OL9" s="531"/>
      <c r="OM9" s="531"/>
      <c r="ON9" s="241"/>
      <c r="OO9" s="239"/>
      <c r="OP9" s="239"/>
      <c r="OQ9" s="239"/>
      <c r="OR9" s="239"/>
      <c r="OS9" s="239"/>
      <c r="OT9" s="239"/>
      <c r="OU9" s="239"/>
      <c r="OV9" s="239"/>
      <c r="OW9" s="239"/>
      <c r="OX9" s="241"/>
      <c r="OY9" s="241"/>
      <c r="OZ9" s="241"/>
      <c r="PA9" s="240"/>
      <c r="PB9" s="240"/>
      <c r="PC9" s="240"/>
      <c r="PD9" s="240"/>
      <c r="PE9" s="240"/>
      <c r="PF9" s="240"/>
      <c r="PG9" s="240"/>
      <c r="PH9" s="240"/>
      <c r="PI9" s="240"/>
      <c r="PJ9" s="240"/>
      <c r="PK9" s="240"/>
      <c r="PL9" s="240"/>
      <c r="PM9" s="240"/>
      <c r="PN9" s="240"/>
      <c r="PO9" s="240"/>
      <c r="PP9" s="240"/>
      <c r="PQ9" s="240"/>
      <c r="PR9" s="240"/>
      <c r="PS9" s="240"/>
      <c r="PT9" s="240"/>
      <c r="PU9" s="240"/>
      <c r="PV9" s="240"/>
      <c r="PW9" s="240"/>
      <c r="PX9" s="240"/>
      <c r="PY9" s="240"/>
      <c r="PZ9" s="240"/>
      <c r="QA9" s="240"/>
      <c r="QB9" s="240"/>
      <c r="QC9" s="240"/>
      <c r="QD9" s="240"/>
      <c r="QE9" s="240"/>
      <c r="QF9" s="240"/>
      <c r="QG9" s="240"/>
      <c r="QH9" s="240"/>
      <c r="QI9" s="241"/>
      <c r="QJ9" s="241"/>
      <c r="QK9" s="241"/>
      <c r="QL9" s="241"/>
      <c r="QM9" s="241"/>
      <c r="QN9" s="241"/>
      <c r="QO9" s="241"/>
    </row>
    <row r="10" spans="1:457" s="236" customFormat="1" ht="30" customHeight="1">
      <c r="A10" s="573" t="s">
        <v>48</v>
      </c>
      <c r="B10" s="199" t="str">
        <f>IF('1'!A1=1,D10,F10)</f>
        <v>edible fruit and nuts</v>
      </c>
      <c r="C10" s="456" t="s">
        <v>48</v>
      </c>
      <c r="D10" s="461" t="s">
        <v>49</v>
      </c>
      <c r="E10" s="456" t="s">
        <v>48</v>
      </c>
      <c r="F10" s="457" t="s">
        <v>140</v>
      </c>
      <c r="G10" s="337">
        <v>59.683891279999997</v>
      </c>
      <c r="H10" s="337">
        <v>50.302524830000003</v>
      </c>
      <c r="I10" s="337">
        <v>44.446297270000002</v>
      </c>
      <c r="J10" s="337">
        <v>44.137893300000002</v>
      </c>
      <c r="K10" s="337">
        <v>56.981949640000003</v>
      </c>
      <c r="L10" s="337">
        <v>29.75602701</v>
      </c>
      <c r="M10" s="337">
        <v>34.325783180000002</v>
      </c>
      <c r="N10" s="337">
        <v>46.045429220000003</v>
      </c>
      <c r="O10" s="337">
        <v>59.856071329999999</v>
      </c>
      <c r="P10" s="337">
        <v>81.834922250000005</v>
      </c>
      <c r="Q10" s="337">
        <v>75.208182039999997</v>
      </c>
      <c r="R10" s="337">
        <v>90.609185629999999</v>
      </c>
      <c r="S10" s="337">
        <v>89.566808480000006</v>
      </c>
      <c r="T10" s="337">
        <v>63.029087400000002</v>
      </c>
      <c r="U10" s="337">
        <v>35.248168280000002</v>
      </c>
      <c r="V10" s="337">
        <v>70.838626930000004</v>
      </c>
      <c r="W10" s="337">
        <v>51.414339859999998</v>
      </c>
      <c r="X10" s="337">
        <v>31.52545546</v>
      </c>
      <c r="Y10" s="337">
        <v>42.333079529999999</v>
      </c>
      <c r="Z10" s="337">
        <v>46.869427620000003</v>
      </c>
      <c r="AA10" s="337">
        <v>37.875392820000002</v>
      </c>
      <c r="AB10" s="337">
        <v>21.770331930000001</v>
      </c>
      <c r="AC10" s="337">
        <v>16.52066787</v>
      </c>
      <c r="AD10" s="337">
        <v>28.692200020000001</v>
      </c>
      <c r="AE10" s="337">
        <v>25.119834340000001</v>
      </c>
      <c r="AF10" s="337">
        <v>12.680060989999999</v>
      </c>
      <c r="AG10" s="337">
        <v>16.058305350000001</v>
      </c>
      <c r="AH10" s="337">
        <v>30.505400330000001</v>
      </c>
      <c r="AI10" s="371">
        <v>20.125733279999999</v>
      </c>
      <c r="AJ10" s="337">
        <v>22.619372250000001</v>
      </c>
      <c r="AK10" s="337">
        <v>20.921845149999999</v>
      </c>
      <c r="AL10" s="337">
        <v>32.27089599</v>
      </c>
      <c r="AM10" s="337">
        <v>15.241833890000001</v>
      </c>
      <c r="AN10" s="337">
        <v>13.03417608</v>
      </c>
      <c r="AO10" s="337">
        <v>12.31564361</v>
      </c>
      <c r="AP10" s="337">
        <v>34.59471199</v>
      </c>
      <c r="AQ10" s="645">
        <v>19.774413840000001</v>
      </c>
      <c r="AR10" s="337">
        <v>26.081234569999999</v>
      </c>
      <c r="AS10" s="337">
        <v>30.261430539999999</v>
      </c>
      <c r="AT10" s="337">
        <v>41.829137760000002</v>
      </c>
      <c r="AU10" s="337">
        <v>24.305930350000001</v>
      </c>
      <c r="AV10" s="337">
        <v>25.49929045</v>
      </c>
      <c r="AW10" s="337">
        <v>30.891016329999999</v>
      </c>
      <c r="AX10" s="337">
        <v>49.372438799999998</v>
      </c>
      <c r="AY10" s="337">
        <v>25.35687283</v>
      </c>
      <c r="AZ10" s="337">
        <v>22.204796080000001</v>
      </c>
      <c r="BA10" s="337">
        <v>21.500049350000001</v>
      </c>
      <c r="BB10" s="337">
        <v>43.149125689999998</v>
      </c>
      <c r="BC10" s="337">
        <v>22.601043279999999</v>
      </c>
      <c r="BD10" s="337">
        <v>17.619667679999999</v>
      </c>
      <c r="BE10" s="337">
        <v>26.540254789999999</v>
      </c>
      <c r="BF10" s="337">
        <v>38.099068599999995</v>
      </c>
      <c r="BG10" s="337">
        <v>31.53926045</v>
      </c>
      <c r="BH10" s="337">
        <v>21.582798910000001</v>
      </c>
      <c r="BI10" s="337">
        <v>31.0034618</v>
      </c>
      <c r="BJ10" s="337">
        <v>43.822621170000005</v>
      </c>
      <c r="BK10" s="337">
        <v>30.830877989999998</v>
      </c>
      <c r="BL10" s="337">
        <v>25.71633486</v>
      </c>
      <c r="BM10" s="302">
        <f t="shared" si="7"/>
        <v>53.122059360000002</v>
      </c>
      <c r="BN10" s="638">
        <f t="shared" si="8"/>
        <v>56.547212849999994</v>
      </c>
      <c r="BO10" s="302">
        <f t="shared" si="0"/>
        <v>104.85859264</v>
      </c>
      <c r="BP10" s="302">
        <f t="shared" si="1"/>
        <v>84.363601009999996</v>
      </c>
      <c r="BQ10" s="302">
        <f t="shared" si="2"/>
        <v>95.937846669999999</v>
      </c>
      <c r="BR10" s="302">
        <f t="shared" si="3"/>
        <v>75.186365569999992</v>
      </c>
      <c r="BS10" s="290">
        <f t="shared" si="14"/>
        <v>117.94621671000002</v>
      </c>
      <c r="BT10" s="290">
        <f t="shared" si="15"/>
        <v>130.06867592999998</v>
      </c>
      <c r="BU10" s="290">
        <f t="shared" si="4"/>
        <v>112.21084395</v>
      </c>
      <c r="BV10" s="290">
        <f t="shared" si="5"/>
        <v>104.86003434999999</v>
      </c>
      <c r="BW10" s="290">
        <f t="shared" si="9"/>
        <v>127.94814233000001</v>
      </c>
      <c r="BX10" s="193">
        <f t="shared" si="16"/>
        <v>57.403340291488291</v>
      </c>
      <c r="BY10" s="192">
        <f t="shared" si="17"/>
        <v>50.017312260814997</v>
      </c>
      <c r="BZ10" s="192">
        <f t="shared" si="17"/>
        <v>120.10008348155785</v>
      </c>
      <c r="CA10" s="192">
        <f t="shared" si="17"/>
        <v>66.163659081527044</v>
      </c>
      <c r="CB10" s="192">
        <f t="shared" si="17"/>
        <v>73.666982641678914</v>
      </c>
      <c r="CC10" s="192">
        <f t="shared" si="17"/>
        <v>69.056359733240157</v>
      </c>
      <c r="CD10" s="192">
        <f t="shared" si="17"/>
        <v>39.025433664216116</v>
      </c>
      <c r="CE10" s="192">
        <f t="shared" si="17"/>
        <v>61.217304065724363</v>
      </c>
      <c r="CF10" s="192">
        <f t="shared" si="18"/>
        <v>66.322307096272652</v>
      </c>
      <c r="CG10" s="192">
        <f t="shared" si="19"/>
        <v>58.244683777772785</v>
      </c>
      <c r="CH10" s="192">
        <f t="shared" si="20"/>
        <v>97.201308544919016</v>
      </c>
      <c r="CI10" s="192">
        <f t="shared" si="20"/>
        <v>106.31948860225462</v>
      </c>
      <c r="CJ10" s="192">
        <f t="shared" si="20"/>
        <v>80.118893331841917</v>
      </c>
      <c r="CK10" s="192">
        <f t="shared" si="20"/>
        <v>178.38535846033025</v>
      </c>
      <c r="CL10" s="192">
        <f t="shared" si="20"/>
        <v>130.28675625476259</v>
      </c>
      <c r="CM10" s="192">
        <f t="shared" si="20"/>
        <v>105.78748562845036</v>
      </c>
      <c r="CN10" s="192">
        <f t="shared" si="21"/>
        <v>75.733061140915609</v>
      </c>
      <c r="CO10" s="192">
        <f t="shared" si="22"/>
        <v>57.623951433930706</v>
      </c>
      <c r="CP10" s="192">
        <f t="shared" si="22"/>
        <v>58.864997430687907</v>
      </c>
      <c r="CQ10" s="192">
        <f t="shared" si="22"/>
        <v>107.20096523108653</v>
      </c>
      <c r="CR10" s="192">
        <f t="shared" si="22"/>
        <v>129.73775979131864</v>
      </c>
      <c r="CS10" s="192">
        <f t="shared" si="22"/>
        <v>200.0988356296626</v>
      </c>
      <c r="CT10" s="192">
        <f t="shared" si="22"/>
        <v>245.7153803592405</v>
      </c>
      <c r="CU10" s="192">
        <f t="shared" si="22"/>
        <v>120.91194102755125</v>
      </c>
      <c r="CV10" s="192">
        <f t="shared" si="22"/>
        <v>122.91605984716259</v>
      </c>
      <c r="CW10" s="192">
        <f t="shared" si="22"/>
        <v>97.768724795453579</v>
      </c>
      <c r="CX10" s="192">
        <f t="shared" si="23"/>
        <v>102.08048918628552</v>
      </c>
      <c r="CY10" s="192">
        <f t="shared" si="24"/>
        <v>118.0336039515819</v>
      </c>
      <c r="CZ10" s="192">
        <f t="shared" si="25"/>
        <v>104.32381095834087</v>
      </c>
      <c r="DA10" s="192">
        <f t="shared" si="26"/>
        <v>87.080054731483713</v>
      </c>
      <c r="DB10" s="192">
        <f t="shared" si="27"/>
        <v>69.599682704903742</v>
      </c>
      <c r="DC10" s="192">
        <f t="shared" si="27"/>
        <v>87.395167706400599</v>
      </c>
      <c r="DD10" s="193">
        <f t="shared" si="27"/>
        <v>89.131824068070614</v>
      </c>
      <c r="DE10" s="192">
        <f t="shared" si="27"/>
        <v>79.350729529419752</v>
      </c>
      <c r="DF10" s="192">
        <f t="shared" si="27"/>
        <v>123.44276219068304</v>
      </c>
      <c r="DG10" s="192">
        <f t="shared" si="27"/>
        <v>88.296270181042445</v>
      </c>
      <c r="DH10" s="192">
        <f t="shared" si="27"/>
        <v>139.54780785677076</v>
      </c>
      <c r="DI10" s="192">
        <f t="shared" si="27"/>
        <v>122.49265594548378</v>
      </c>
      <c r="DJ10" s="192">
        <f t="shared" si="27"/>
        <v>116.81674514926539</v>
      </c>
      <c r="DK10" s="192">
        <f t="shared" si="27"/>
        <v>115.02281494094061</v>
      </c>
      <c r="DL10" s="192">
        <f t="shared" si="11"/>
        <v>97.753966168220657</v>
      </c>
      <c r="DM10" s="192">
        <f t="shared" si="12"/>
        <v>119.15199213613022</v>
      </c>
      <c r="DN10" s="642">
        <f t="shared" si="13"/>
        <v>106.44770464711893</v>
      </c>
      <c r="DO10" s="239"/>
      <c r="DP10" s="527"/>
      <c r="GP10" s="239"/>
      <c r="GQ10" s="239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IO10" s="241"/>
      <c r="IP10" s="241"/>
      <c r="IQ10" s="241"/>
      <c r="IR10" s="241"/>
      <c r="IS10" s="241"/>
      <c r="IT10" s="241"/>
      <c r="IU10" s="241"/>
      <c r="IV10" s="241"/>
      <c r="IW10" s="241"/>
      <c r="IX10" s="241"/>
      <c r="IY10" s="241"/>
      <c r="IZ10" s="241"/>
      <c r="JA10" s="241"/>
      <c r="JB10" s="241"/>
      <c r="JC10" s="241"/>
      <c r="JD10" s="241"/>
      <c r="JE10" s="241"/>
      <c r="JF10" s="241"/>
      <c r="JG10" s="241"/>
      <c r="JH10" s="241"/>
      <c r="JI10" s="241"/>
      <c r="NH10" s="241"/>
      <c r="NI10" s="531"/>
      <c r="NJ10" s="531"/>
      <c r="NK10" s="531"/>
      <c r="NL10" s="531"/>
      <c r="NM10" s="240"/>
      <c r="NN10" s="240"/>
      <c r="NO10" s="240"/>
      <c r="NP10" s="531"/>
      <c r="NQ10" s="531"/>
      <c r="NR10" s="531"/>
      <c r="NS10" s="551"/>
      <c r="NT10" s="531"/>
      <c r="NU10" s="531"/>
      <c r="NV10" s="531"/>
      <c r="NW10" s="531"/>
      <c r="NX10" s="531"/>
      <c r="NY10" s="531"/>
      <c r="NZ10" s="531"/>
      <c r="OA10" s="531"/>
      <c r="OB10" s="531"/>
      <c r="OC10" s="531"/>
      <c r="OD10" s="531"/>
      <c r="OE10" s="531"/>
      <c r="OF10" s="531"/>
      <c r="OG10" s="531"/>
      <c r="OH10" s="531"/>
      <c r="OI10" s="531"/>
      <c r="OJ10" s="531"/>
      <c r="OK10" s="531"/>
      <c r="OL10" s="531"/>
      <c r="OM10" s="531"/>
      <c r="ON10" s="241"/>
      <c r="OO10" s="239"/>
      <c r="OP10" s="239"/>
      <c r="OQ10" s="239"/>
      <c r="OR10" s="239"/>
      <c r="OS10" s="239"/>
      <c r="OT10" s="239"/>
      <c r="OU10" s="239"/>
      <c r="OV10" s="239"/>
      <c r="OW10" s="239"/>
      <c r="OX10" s="241"/>
      <c r="OY10" s="241"/>
      <c r="OZ10" s="241"/>
      <c r="PA10" s="240"/>
      <c r="PB10" s="240"/>
      <c r="PC10" s="240"/>
      <c r="PD10" s="240"/>
      <c r="PE10" s="240"/>
      <c r="PF10" s="240"/>
      <c r="PG10" s="240"/>
      <c r="PH10" s="240"/>
      <c r="PI10" s="240"/>
      <c r="PJ10" s="240"/>
      <c r="PK10" s="240"/>
      <c r="PL10" s="240"/>
      <c r="PM10" s="240"/>
      <c r="PN10" s="240"/>
      <c r="PO10" s="240"/>
      <c r="PP10" s="240"/>
      <c r="PQ10" s="240"/>
      <c r="PR10" s="240"/>
      <c r="PS10" s="240"/>
      <c r="PT10" s="240"/>
      <c r="PU10" s="240"/>
      <c r="PV10" s="240"/>
      <c r="PW10" s="240"/>
      <c r="PX10" s="240"/>
      <c r="PY10" s="240"/>
      <c r="PZ10" s="240"/>
      <c r="QA10" s="240"/>
      <c r="QB10" s="240"/>
      <c r="QC10" s="240"/>
      <c r="QD10" s="240"/>
      <c r="QE10" s="240"/>
      <c r="QF10" s="240"/>
      <c r="QG10" s="240"/>
      <c r="QH10" s="240"/>
      <c r="QI10" s="241"/>
      <c r="QJ10" s="241"/>
      <c r="QK10" s="241"/>
      <c r="QL10" s="241"/>
      <c r="QM10" s="241"/>
      <c r="QN10" s="241"/>
      <c r="QO10" s="241"/>
    </row>
    <row r="11" spans="1:457" s="236" customFormat="1" ht="30" customHeight="1">
      <c r="A11" s="573">
        <v>10</v>
      </c>
      <c r="B11" s="199" t="str">
        <f>IF('1'!A1=1,D11,F11)</f>
        <v>cereals</v>
      </c>
      <c r="C11" s="456">
        <v>10</v>
      </c>
      <c r="D11" s="461" t="s">
        <v>38</v>
      </c>
      <c r="E11" s="456">
        <v>10</v>
      </c>
      <c r="F11" s="458" t="s">
        <v>115</v>
      </c>
      <c r="G11" s="337">
        <v>23.243500999999998</v>
      </c>
      <c r="H11" s="337">
        <v>37.062668809999998</v>
      </c>
      <c r="I11" s="337">
        <v>0.92873375000000002</v>
      </c>
      <c r="J11" s="337">
        <v>15.534254049999999</v>
      </c>
      <c r="K11" s="337">
        <v>70.09194273</v>
      </c>
      <c r="L11" s="337">
        <v>44.686902310000001</v>
      </c>
      <c r="M11" s="337">
        <v>6.6091001499999997</v>
      </c>
      <c r="N11" s="337">
        <v>32.973504679999998</v>
      </c>
      <c r="O11" s="337">
        <v>105.18920669000001</v>
      </c>
      <c r="P11" s="337">
        <v>65.898894549999994</v>
      </c>
      <c r="Q11" s="337">
        <v>1.79311379</v>
      </c>
      <c r="R11" s="337">
        <v>14.96016796</v>
      </c>
      <c r="S11" s="337">
        <v>135.12388708</v>
      </c>
      <c r="T11" s="337">
        <v>57.935389909999998</v>
      </c>
      <c r="U11" s="337">
        <v>2.1556543000000001</v>
      </c>
      <c r="V11" s="337">
        <v>26.037590260000002</v>
      </c>
      <c r="W11" s="337">
        <v>192.13445959000001</v>
      </c>
      <c r="X11" s="337">
        <v>55.232599999999998</v>
      </c>
      <c r="Y11" s="337">
        <v>2.6826750599999998</v>
      </c>
      <c r="Z11" s="337">
        <v>16.255357109999998</v>
      </c>
      <c r="AA11" s="337">
        <v>87.838049310000002</v>
      </c>
      <c r="AB11" s="337">
        <v>11.112858299999999</v>
      </c>
      <c r="AC11" s="337">
        <v>1.9586673699999999</v>
      </c>
      <c r="AD11" s="337">
        <v>2.9694977699999998</v>
      </c>
      <c r="AE11" s="337">
        <v>70.033015770000006</v>
      </c>
      <c r="AF11" s="337">
        <v>14.03818163</v>
      </c>
      <c r="AG11" s="337">
        <v>10.19214382</v>
      </c>
      <c r="AH11" s="337">
        <v>11.230720590000001</v>
      </c>
      <c r="AI11" s="371">
        <v>60.453632140000003</v>
      </c>
      <c r="AJ11" s="337">
        <v>15.97422283</v>
      </c>
      <c r="AK11" s="337">
        <v>8.5826768900000001</v>
      </c>
      <c r="AL11" s="337">
        <v>27.992070290000001</v>
      </c>
      <c r="AM11" s="337">
        <v>65.513957099999999</v>
      </c>
      <c r="AN11" s="337">
        <v>15.72352364</v>
      </c>
      <c r="AO11" s="337">
        <v>8.1792107200000004</v>
      </c>
      <c r="AP11" s="337">
        <v>27.830567139999999</v>
      </c>
      <c r="AQ11" s="645">
        <v>71.381298839999999</v>
      </c>
      <c r="AR11" s="337">
        <v>16.97240944</v>
      </c>
      <c r="AS11" s="337">
        <v>5.6950827400000001</v>
      </c>
      <c r="AT11" s="337">
        <v>23.63953716</v>
      </c>
      <c r="AU11" s="337">
        <v>63.663339870000001</v>
      </c>
      <c r="AV11" s="337">
        <v>12</v>
      </c>
      <c r="AW11" s="337">
        <v>4</v>
      </c>
      <c r="AX11" s="337">
        <v>13.647635080000001</v>
      </c>
      <c r="AY11" s="337">
        <v>66.035147159999994</v>
      </c>
      <c r="AZ11" s="337">
        <v>11.784722070000001</v>
      </c>
      <c r="BA11" s="337">
        <v>4</v>
      </c>
      <c r="BB11" s="337">
        <v>10.11527837</v>
      </c>
      <c r="BC11" s="337">
        <v>42.0102586</v>
      </c>
      <c r="BD11" s="337">
        <v>19.556057460000002</v>
      </c>
      <c r="BE11" s="337">
        <v>4.0273902100000001</v>
      </c>
      <c r="BF11" s="337">
        <v>10.14937761</v>
      </c>
      <c r="BG11" s="337">
        <v>36.590785820000001</v>
      </c>
      <c r="BH11" s="337">
        <v>10.92146619</v>
      </c>
      <c r="BI11" s="337">
        <v>1.77454665</v>
      </c>
      <c r="BJ11" s="337">
        <v>6.6510101099999996</v>
      </c>
      <c r="BK11" s="337">
        <v>23.312141839999999</v>
      </c>
      <c r="BL11" s="337">
        <v>11.990037579999999</v>
      </c>
      <c r="BM11" s="302">
        <f t="shared" si="7"/>
        <v>47.512252009999997</v>
      </c>
      <c r="BN11" s="638">
        <f t="shared" si="8"/>
        <v>35.302179420000002</v>
      </c>
      <c r="BO11" s="302">
        <f t="shared" si="0"/>
        <v>103.87907275000001</v>
      </c>
      <c r="BP11" s="302">
        <f t="shared" si="1"/>
        <v>105.49406181000001</v>
      </c>
      <c r="BQ11" s="302">
        <f t="shared" si="2"/>
        <v>113.00260215</v>
      </c>
      <c r="BR11" s="302">
        <f t="shared" si="3"/>
        <v>117.24725859999999</v>
      </c>
      <c r="BS11" s="290">
        <f t="shared" si="14"/>
        <v>117.68832818000001</v>
      </c>
      <c r="BT11" s="290">
        <f t="shared" si="15"/>
        <v>93.310974950000002</v>
      </c>
      <c r="BU11" s="290">
        <f t="shared" si="4"/>
        <v>91.935147599999993</v>
      </c>
      <c r="BV11" s="290">
        <f t="shared" si="5"/>
        <v>75.743083880000015</v>
      </c>
      <c r="BW11" s="290">
        <f t="shared" si="9"/>
        <v>55.937808769999997</v>
      </c>
      <c r="BX11" s="193">
        <f t="shared" si="16"/>
        <v>142.19133547886091</v>
      </c>
      <c r="BY11" s="192">
        <f t="shared" si="17"/>
        <v>95.334820540262768</v>
      </c>
      <c r="BZ11" s="192">
        <f t="shared" si="17"/>
        <v>124.44829674220026</v>
      </c>
      <c r="CA11" s="192">
        <f t="shared" si="17"/>
        <v>62.430343774831321</v>
      </c>
      <c r="CB11" s="192">
        <f t="shared" si="17"/>
        <v>45.716967949132901</v>
      </c>
      <c r="CC11" s="192">
        <f t="shared" si="17"/>
        <v>20.120107146866161</v>
      </c>
      <c r="CD11" s="192">
        <f t="shared" si="17"/>
        <v>73.011726213311874</v>
      </c>
      <c r="CE11" s="192">
        <f t="shared" si="17"/>
        <v>18.267810112724124</v>
      </c>
      <c r="CF11" s="192">
        <f t="shared" si="18"/>
        <v>79.729702925025038</v>
      </c>
      <c r="CG11" s="192">
        <f>AF11/AB11*100</f>
        <v>126.32377063603882</v>
      </c>
      <c r="CH11" s="242" t="str">
        <f>IF('1'!A1=1,PB11,PD11)</f>
        <v>5 times more</v>
      </c>
      <c r="CI11" s="192">
        <f t="shared" ref="CI11:CM14" si="28">AH11/AD11*100</f>
        <v>378.20269486176448</v>
      </c>
      <c r="CJ11" s="192">
        <f t="shared" si="28"/>
        <v>86.321617704626235</v>
      </c>
      <c r="CK11" s="192">
        <f t="shared" si="28"/>
        <v>113.79125339041506</v>
      </c>
      <c r="CL11" s="192">
        <f t="shared" si="28"/>
        <v>84.208749813343985</v>
      </c>
      <c r="CM11" s="192">
        <f t="shared" si="28"/>
        <v>249.24554097556796</v>
      </c>
      <c r="CN11" s="192">
        <f t="shared" si="21"/>
        <v>108.37058879817374</v>
      </c>
      <c r="CO11" s="192">
        <f t="shared" si="22"/>
        <v>98.43060164699105</v>
      </c>
      <c r="CP11" s="192">
        <f t="shared" si="22"/>
        <v>95.299063740007583</v>
      </c>
      <c r="CQ11" s="192">
        <f t="shared" si="22"/>
        <v>99.42303963827321</v>
      </c>
      <c r="CR11" s="192">
        <f t="shared" si="22"/>
        <v>108.95586528385721</v>
      </c>
      <c r="CS11" s="192">
        <f t="shared" si="22"/>
        <v>107.9427857813174</v>
      </c>
      <c r="CT11" s="192">
        <f t="shared" si="22"/>
        <v>69.628756795252244</v>
      </c>
      <c r="CU11" s="192">
        <f t="shared" si="22"/>
        <v>84.940910622060713</v>
      </c>
      <c r="CV11" s="192">
        <f t="shared" si="22"/>
        <v>89.187701687384987</v>
      </c>
      <c r="CW11" s="192">
        <f t="shared" si="22"/>
        <v>70.702984407852</v>
      </c>
      <c r="CX11" s="192">
        <f t="shared" si="23"/>
        <v>70.236029617367763</v>
      </c>
      <c r="CY11" s="192">
        <f t="shared" si="24"/>
        <v>57.732243180686716</v>
      </c>
      <c r="CZ11" s="192">
        <f t="shared" si="25"/>
        <v>103.72554643668272</v>
      </c>
      <c r="DA11" s="192">
        <f t="shared" si="26"/>
        <v>98.206017250000016</v>
      </c>
      <c r="DB11" s="192">
        <f t="shared" si="27"/>
        <v>100</v>
      </c>
      <c r="DC11" s="192">
        <f t="shared" si="27"/>
        <v>74.117444602717214</v>
      </c>
      <c r="DD11" s="193">
        <f t="shared" si="27"/>
        <v>63.618028287589269</v>
      </c>
      <c r="DE11" s="192">
        <f t="shared" si="27"/>
        <v>165.94415501561338</v>
      </c>
      <c r="DF11" s="192">
        <f t="shared" si="27"/>
        <v>100.68475524999999</v>
      </c>
      <c r="DG11" s="192">
        <f t="shared" si="27"/>
        <v>100.33710629359575</v>
      </c>
      <c r="DH11" s="192">
        <f t="shared" si="27"/>
        <v>87.099644323541497</v>
      </c>
      <c r="DI11" s="192">
        <f t="shared" si="27"/>
        <v>55.846973309107874</v>
      </c>
      <c r="DJ11" s="192">
        <f t="shared" si="27"/>
        <v>44.061949735930853</v>
      </c>
      <c r="DK11" s="192">
        <f t="shared" si="27"/>
        <v>65.531211524210889</v>
      </c>
      <c r="DL11" s="192">
        <f t="shared" si="11"/>
        <v>63.71041593552745</v>
      </c>
      <c r="DM11" s="192">
        <f t="shared" si="12"/>
        <v>109.78413860749221</v>
      </c>
      <c r="DN11" s="642">
        <f t="shared" si="13"/>
        <v>74.301212690507455</v>
      </c>
      <c r="DO11" s="239"/>
      <c r="DP11" s="527"/>
      <c r="GP11" s="239"/>
      <c r="GQ11" s="239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IO11" s="241"/>
      <c r="IP11" s="241"/>
      <c r="IQ11" s="241"/>
      <c r="IR11" s="241"/>
      <c r="IS11" s="241"/>
      <c r="IT11" s="241"/>
      <c r="IU11" s="241"/>
      <c r="IV11" s="241"/>
      <c r="IW11" s="241"/>
      <c r="IX11" s="241"/>
      <c r="IY11" s="241"/>
      <c r="IZ11" s="241"/>
      <c r="JA11" s="241"/>
      <c r="JB11" s="241"/>
      <c r="JC11" s="241"/>
      <c r="JD11" s="241"/>
      <c r="JE11" s="241"/>
      <c r="JF11" s="241"/>
      <c r="JG11" s="241"/>
      <c r="JH11" s="241"/>
      <c r="JI11" s="241"/>
      <c r="NH11" s="241"/>
      <c r="NI11" s="531"/>
      <c r="NJ11" s="531"/>
      <c r="NK11" s="531"/>
      <c r="NL11" s="531"/>
      <c r="NM11" s="240"/>
      <c r="NN11" s="240"/>
      <c r="NO11" s="240"/>
      <c r="NP11" s="531"/>
      <c r="NQ11" s="531"/>
      <c r="NR11" s="531"/>
      <c r="NS11" s="551"/>
      <c r="NT11" s="531"/>
      <c r="NU11" s="531"/>
      <c r="NV11" s="531"/>
      <c r="NW11" s="531"/>
      <c r="NX11" s="531"/>
      <c r="NY11" s="531"/>
      <c r="NZ11" s="531"/>
      <c r="OA11" s="531"/>
      <c r="OB11" s="531"/>
      <c r="OC11" s="531"/>
      <c r="OD11" s="531"/>
      <c r="OE11" s="531"/>
      <c r="OF11" s="531"/>
      <c r="OG11" s="531"/>
      <c r="OH11" s="531"/>
      <c r="OI11" s="531"/>
      <c r="OJ11" s="531"/>
      <c r="OK11" s="531"/>
      <c r="OL11" s="531"/>
      <c r="OM11" s="531"/>
      <c r="ON11" s="241"/>
      <c r="OO11" s="239"/>
      <c r="OP11" s="239"/>
      <c r="OQ11" s="239"/>
      <c r="OR11" s="239"/>
      <c r="OS11" s="239"/>
      <c r="OT11" s="239"/>
      <c r="OU11" s="239"/>
      <c r="OV11" s="239"/>
      <c r="OW11" s="239"/>
      <c r="OX11" s="241"/>
      <c r="OY11" s="241"/>
      <c r="OZ11" s="241"/>
      <c r="PA11" s="240"/>
      <c r="PB11" s="240" t="s">
        <v>156</v>
      </c>
      <c r="PC11" s="240"/>
      <c r="PD11" s="240" t="s">
        <v>157</v>
      </c>
      <c r="PE11" s="240"/>
      <c r="PF11" s="240"/>
      <c r="PG11" s="240"/>
      <c r="PH11" s="240"/>
      <c r="PI11" s="240"/>
      <c r="PJ11" s="240"/>
      <c r="PK11" s="240"/>
      <c r="PL11" s="240"/>
      <c r="PM11" s="240"/>
      <c r="PN11" s="240"/>
      <c r="PO11" s="240"/>
      <c r="PP11" s="240"/>
      <c r="PQ11" s="240"/>
      <c r="PR11" s="240"/>
      <c r="PS11" s="240"/>
      <c r="PT11" s="240"/>
      <c r="PU11" s="240"/>
      <c r="PV11" s="240"/>
      <c r="PW11" s="240"/>
      <c r="PX11" s="240"/>
      <c r="PY11" s="240"/>
      <c r="PZ11" s="240"/>
      <c r="QA11" s="240"/>
      <c r="QB11" s="240"/>
      <c r="QC11" s="240"/>
      <c r="QD11" s="240"/>
      <c r="QE11" s="240"/>
      <c r="QF11" s="240"/>
      <c r="QG11" s="240"/>
      <c r="QH11" s="240"/>
      <c r="QI11" s="241"/>
      <c r="QJ11" s="241"/>
      <c r="QK11" s="241"/>
      <c r="QL11" s="241"/>
      <c r="QM11" s="241"/>
      <c r="QN11" s="241"/>
      <c r="QO11" s="241"/>
    </row>
    <row r="12" spans="1:457" s="236" customFormat="1" ht="30" customHeight="1">
      <c r="A12" s="579">
        <v>21</v>
      </c>
      <c r="B12" s="199" t="str">
        <f>IF('1'!A1=1,D12,F12)</f>
        <v>miscellaneous edible preparations</v>
      </c>
      <c r="C12" s="456">
        <v>21</v>
      </c>
      <c r="D12" s="461" t="s">
        <v>50</v>
      </c>
      <c r="E12" s="456">
        <v>21</v>
      </c>
      <c r="F12" s="457" t="s">
        <v>141</v>
      </c>
      <c r="G12" s="337">
        <v>49.455353289999998</v>
      </c>
      <c r="H12" s="337">
        <v>55.923991800000003</v>
      </c>
      <c r="I12" s="337">
        <v>68.859017919999999</v>
      </c>
      <c r="J12" s="337">
        <v>79.018895529999995</v>
      </c>
      <c r="K12" s="337">
        <v>61.146216209999999</v>
      </c>
      <c r="L12" s="337">
        <v>85.026969019999996</v>
      </c>
      <c r="M12" s="337">
        <v>79.720010569999999</v>
      </c>
      <c r="N12" s="337">
        <v>83.27999002</v>
      </c>
      <c r="O12" s="337">
        <v>62.539604619999999</v>
      </c>
      <c r="P12" s="337">
        <v>79.668446180000004</v>
      </c>
      <c r="Q12" s="337">
        <v>75.897087279999994</v>
      </c>
      <c r="R12" s="337">
        <v>92.021897929999994</v>
      </c>
      <c r="S12" s="337">
        <v>80.22995032</v>
      </c>
      <c r="T12" s="337">
        <v>83.82390092</v>
      </c>
      <c r="U12" s="337">
        <v>92.215342820000004</v>
      </c>
      <c r="V12" s="337">
        <v>110.95269544</v>
      </c>
      <c r="W12" s="337">
        <v>70.423715200000004</v>
      </c>
      <c r="X12" s="337">
        <v>82.064674859999997</v>
      </c>
      <c r="Y12" s="337">
        <v>75.041138509999996</v>
      </c>
      <c r="Z12" s="337">
        <v>77.289838009999997</v>
      </c>
      <c r="AA12" s="337">
        <v>42.648584479999997</v>
      </c>
      <c r="AB12" s="337">
        <v>44.174147619999999</v>
      </c>
      <c r="AC12" s="337">
        <v>44.727550229999999</v>
      </c>
      <c r="AD12" s="337">
        <v>46.478750589999997</v>
      </c>
      <c r="AE12" s="337">
        <v>43.683439499999999</v>
      </c>
      <c r="AF12" s="337">
        <v>56.365909700000003</v>
      </c>
      <c r="AG12" s="337">
        <v>59.916209719999998</v>
      </c>
      <c r="AH12" s="337">
        <v>61.387159859999997</v>
      </c>
      <c r="AI12" s="371">
        <v>46.319096399999999</v>
      </c>
      <c r="AJ12" s="337">
        <v>59.220327519999998</v>
      </c>
      <c r="AK12" s="337">
        <v>63.529799730000001</v>
      </c>
      <c r="AL12" s="337">
        <v>73.324585440000007</v>
      </c>
      <c r="AM12" s="337">
        <v>63.441932790000003</v>
      </c>
      <c r="AN12" s="337">
        <v>67.415241760000001</v>
      </c>
      <c r="AO12" s="337">
        <v>72.520142849999999</v>
      </c>
      <c r="AP12" s="337">
        <v>78.249012460000003</v>
      </c>
      <c r="AQ12" s="645">
        <v>63.166952199999997</v>
      </c>
      <c r="AR12" s="337">
        <v>70.388747390000006</v>
      </c>
      <c r="AS12" s="337">
        <v>80.679907060000005</v>
      </c>
      <c r="AT12" s="337">
        <v>86.5690618</v>
      </c>
      <c r="AU12" s="337">
        <v>78.784405340000006</v>
      </c>
      <c r="AV12" s="337">
        <v>64.888451140000001</v>
      </c>
      <c r="AW12" s="337">
        <v>86.827708310000006</v>
      </c>
      <c r="AX12" s="337">
        <v>93.538434800000005</v>
      </c>
      <c r="AY12" s="337">
        <v>76.968795869999994</v>
      </c>
      <c r="AZ12" s="337">
        <v>102.04256456</v>
      </c>
      <c r="BA12" s="337">
        <v>102.45444463</v>
      </c>
      <c r="BB12" s="337">
        <v>104.71788438</v>
      </c>
      <c r="BC12" s="337">
        <v>62.978384720000001</v>
      </c>
      <c r="BD12" s="337">
        <v>63.604360509999999</v>
      </c>
      <c r="BE12" s="337">
        <v>80.985982849999999</v>
      </c>
      <c r="BF12" s="337">
        <v>81.836332830000003</v>
      </c>
      <c r="BG12" s="337">
        <v>74.666594489999994</v>
      </c>
      <c r="BH12" s="337">
        <v>84.467521120000001</v>
      </c>
      <c r="BI12" s="337">
        <v>87.128626080000004</v>
      </c>
      <c r="BJ12" s="337">
        <v>96.630180700000011</v>
      </c>
      <c r="BK12" s="337">
        <v>99.496466599999991</v>
      </c>
      <c r="BL12" s="337">
        <v>99.452371229999997</v>
      </c>
      <c r="BM12" s="302">
        <f t="shared" si="7"/>
        <v>159.13411560999998</v>
      </c>
      <c r="BN12" s="638">
        <f t="shared" si="8"/>
        <v>198.94883783</v>
      </c>
      <c r="BO12" s="302">
        <f t="shared" si="0"/>
        <v>178.02903291999999</v>
      </c>
      <c r="BP12" s="302">
        <f t="shared" si="1"/>
        <v>221.35271877999998</v>
      </c>
      <c r="BQ12" s="302">
        <f t="shared" si="2"/>
        <v>242.39380908999999</v>
      </c>
      <c r="BR12" s="302">
        <f t="shared" si="3"/>
        <v>281.62632986</v>
      </c>
      <c r="BS12" s="290">
        <f t="shared" si="14"/>
        <v>300.80466845000001</v>
      </c>
      <c r="BT12" s="290">
        <f t="shared" si="15"/>
        <v>324.03899959</v>
      </c>
      <c r="BU12" s="290">
        <f t="shared" si="4"/>
        <v>386.18368943999997</v>
      </c>
      <c r="BV12" s="290">
        <f t="shared" si="5"/>
        <v>289.40506090999997</v>
      </c>
      <c r="BW12" s="290">
        <f t="shared" si="9"/>
        <v>342.89292238999997</v>
      </c>
      <c r="BX12" s="193">
        <f t="shared" si="16"/>
        <v>87.777338661076726</v>
      </c>
      <c r="BY12" s="192">
        <f t="shared" si="17"/>
        <v>97.901283475605624</v>
      </c>
      <c r="BZ12" s="192">
        <f t="shared" si="17"/>
        <v>81.375979544398319</v>
      </c>
      <c r="CA12" s="192">
        <f t="shared" si="17"/>
        <v>69.660171574467157</v>
      </c>
      <c r="CB12" s="192">
        <f t="shared" si="17"/>
        <v>60.559975228344662</v>
      </c>
      <c r="CC12" s="192">
        <f t="shared" si="17"/>
        <v>53.828456269838199</v>
      </c>
      <c r="CD12" s="192">
        <f t="shared" si="17"/>
        <v>59.604040021380534</v>
      </c>
      <c r="CE12" s="192">
        <f t="shared" si="17"/>
        <v>60.135655328953376</v>
      </c>
      <c r="CF12" s="192">
        <f t="shared" si="18"/>
        <v>102.4264697940568</v>
      </c>
      <c r="CG12" s="192">
        <f>AF12/AB12*100</f>
        <v>127.59931484106359</v>
      </c>
      <c r="CH12" s="192">
        <f>AG12/AC12*100</f>
        <v>133.95817435092286</v>
      </c>
      <c r="CI12" s="192">
        <f t="shared" si="28"/>
        <v>132.07575307157154</v>
      </c>
      <c r="CJ12" s="192">
        <f t="shared" si="28"/>
        <v>106.03353794977615</v>
      </c>
      <c r="CK12" s="192">
        <f t="shared" si="28"/>
        <v>105.06408542892724</v>
      </c>
      <c r="CL12" s="192">
        <f t="shared" si="28"/>
        <v>106.03107243747061</v>
      </c>
      <c r="CM12" s="192">
        <f t="shared" si="28"/>
        <v>119.44612783393886</v>
      </c>
      <c r="CN12" s="192">
        <f t="shared" si="21"/>
        <v>136.96712095186726</v>
      </c>
      <c r="CO12" s="192">
        <f t="shared" si="22"/>
        <v>113.83800897965719</v>
      </c>
      <c r="CP12" s="192">
        <f t="shared" si="22"/>
        <v>114.15137960171246</v>
      </c>
      <c r="CQ12" s="192">
        <f t="shared" si="22"/>
        <v>106.71592889403998</v>
      </c>
      <c r="CR12" s="192">
        <f t="shared" si="22"/>
        <v>99.566563347131591</v>
      </c>
      <c r="CS12" s="192">
        <f t="shared" si="22"/>
        <v>104.4107319834078</v>
      </c>
      <c r="CT12" s="192">
        <f t="shared" si="22"/>
        <v>111.2517210933762</v>
      </c>
      <c r="CU12" s="192">
        <f t="shared" si="22"/>
        <v>110.63278510288308</v>
      </c>
      <c r="CV12" s="192">
        <f t="shared" si="22"/>
        <v>124.72408846092785</v>
      </c>
      <c r="CW12" s="192">
        <f t="shared" si="22"/>
        <v>92.185830187423647</v>
      </c>
      <c r="CX12" s="192">
        <f t="shared" si="23"/>
        <v>107.61999049580957</v>
      </c>
      <c r="CY12" s="192">
        <f t="shared" si="24"/>
        <v>108.05065095438057</v>
      </c>
      <c r="CZ12" s="192">
        <f t="shared" si="25"/>
        <v>97.695470998144103</v>
      </c>
      <c r="DA12" s="192">
        <f t="shared" si="26"/>
        <v>157.25843777629734</v>
      </c>
      <c r="DB12" s="192">
        <f t="shared" si="27"/>
        <v>117.9974073071329</v>
      </c>
      <c r="DC12" s="192">
        <f t="shared" si="27"/>
        <v>111.95171760560612</v>
      </c>
      <c r="DD12" s="193">
        <f t="shared" si="27"/>
        <v>81.823268778129588</v>
      </c>
      <c r="DE12" s="192">
        <f t="shared" si="27"/>
        <v>62.331205398705237</v>
      </c>
      <c r="DF12" s="192">
        <f t="shared" si="27"/>
        <v>79.04584631976644</v>
      </c>
      <c r="DG12" s="192">
        <f t="shared" si="27"/>
        <v>78.149337445581423</v>
      </c>
      <c r="DH12" s="192">
        <f t="shared" si="27"/>
        <v>118.55908153561801</v>
      </c>
      <c r="DI12" s="192">
        <f t="shared" si="27"/>
        <v>132.80146273417819</v>
      </c>
      <c r="DJ12" s="192">
        <f t="shared" si="27"/>
        <v>107.58482272343011</v>
      </c>
      <c r="DK12" s="192">
        <f t="shared" si="27"/>
        <v>118.07735923447538</v>
      </c>
      <c r="DL12" s="192">
        <f t="shared" si="11"/>
        <v>133.25432514981708</v>
      </c>
      <c r="DM12" s="192">
        <f t="shared" si="12"/>
        <v>117.74036921092019</v>
      </c>
      <c r="DN12" s="642">
        <f t="shared" si="13"/>
        <v>125.01960190458247</v>
      </c>
      <c r="DO12" s="239"/>
      <c r="DP12" s="527"/>
      <c r="GP12" s="239"/>
      <c r="GQ12" s="239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IO12" s="241"/>
      <c r="IP12" s="114" t="s">
        <v>351</v>
      </c>
      <c r="IQ12" s="114" t="s">
        <v>352</v>
      </c>
      <c r="IR12" s="114"/>
      <c r="IS12" s="114"/>
      <c r="IT12" s="241"/>
      <c r="IU12" s="241"/>
      <c r="IV12" s="241"/>
      <c r="IW12" s="241"/>
      <c r="IX12" s="241"/>
      <c r="IY12" s="241"/>
      <c r="IZ12" s="241"/>
      <c r="JA12" s="241"/>
      <c r="JB12" s="241"/>
      <c r="JC12" s="241"/>
      <c r="JD12" s="241"/>
      <c r="JE12" s="241"/>
      <c r="JF12" s="241"/>
      <c r="JG12" s="241"/>
      <c r="JH12" s="241"/>
      <c r="JI12" s="241"/>
      <c r="NH12" s="241"/>
      <c r="NI12" s="531"/>
      <c r="NJ12" s="531"/>
      <c r="NK12" s="531"/>
      <c r="NL12" s="531"/>
      <c r="NM12" s="240"/>
      <c r="NN12" s="240"/>
      <c r="NO12" s="240"/>
      <c r="NP12" s="531"/>
      <c r="NQ12" s="531"/>
      <c r="NR12" s="531"/>
      <c r="NS12" s="551"/>
      <c r="NT12" s="531"/>
      <c r="NU12" s="531"/>
      <c r="NV12" s="531"/>
      <c r="NW12" s="531"/>
      <c r="NX12" s="531"/>
      <c r="NY12" s="531"/>
      <c r="NZ12" s="531"/>
      <c r="OA12" s="531"/>
      <c r="OB12" s="531"/>
      <c r="OC12" s="531"/>
      <c r="OD12" s="531"/>
      <c r="OE12" s="531"/>
      <c r="OF12" s="531"/>
      <c r="OG12" s="531"/>
      <c r="OH12" s="531"/>
      <c r="OI12" s="531"/>
      <c r="OJ12" s="531"/>
      <c r="OK12" s="531"/>
      <c r="OL12" s="531"/>
      <c r="OM12" s="531"/>
      <c r="ON12" s="241"/>
      <c r="OO12" s="239"/>
      <c r="OP12" s="239"/>
      <c r="OQ12" s="239"/>
      <c r="OR12" s="239"/>
      <c r="OS12" s="239"/>
      <c r="OT12" s="239"/>
      <c r="OU12" s="239"/>
      <c r="OV12" s="239"/>
      <c r="OW12" s="239"/>
      <c r="OX12" s="241"/>
      <c r="OY12" s="241"/>
      <c r="OZ12" s="241"/>
      <c r="PA12" s="240"/>
      <c r="PB12" s="240"/>
      <c r="PC12" s="240"/>
      <c r="PD12" s="240"/>
      <c r="PE12" s="240"/>
      <c r="PF12" s="240"/>
      <c r="PG12" s="240"/>
      <c r="PH12" s="240"/>
      <c r="PI12" s="240"/>
      <c r="PJ12" s="240"/>
      <c r="PK12" s="240"/>
      <c r="PL12" s="240"/>
      <c r="PM12" s="240"/>
      <c r="PN12" s="240"/>
      <c r="PO12" s="240"/>
      <c r="PP12" s="240"/>
      <c r="PQ12" s="240"/>
      <c r="PR12" s="240"/>
      <c r="PS12" s="240"/>
      <c r="PT12" s="240"/>
      <c r="PU12" s="240"/>
      <c r="PV12" s="240"/>
      <c r="PW12" s="240"/>
      <c r="PX12" s="240"/>
      <c r="PY12" s="240"/>
      <c r="PZ12" s="240"/>
      <c r="QA12" s="240"/>
      <c r="QB12" s="240"/>
      <c r="QC12" s="240"/>
      <c r="QD12" s="240"/>
      <c r="QE12" s="240"/>
      <c r="QF12" s="240"/>
      <c r="QG12" s="240"/>
      <c r="QH12" s="240"/>
      <c r="QI12" s="241"/>
      <c r="QJ12" s="241"/>
      <c r="QK12" s="241"/>
      <c r="QL12" s="241"/>
      <c r="QM12" s="241"/>
      <c r="QN12" s="241"/>
      <c r="QO12" s="241"/>
    </row>
    <row r="13" spans="1:457" s="236" customFormat="1" ht="30" customHeight="1">
      <c r="A13" s="579">
        <v>22</v>
      </c>
      <c r="B13" s="199" t="str">
        <f>IF('1'!A1=1,D13,F13)</f>
        <v>alcoholic and non-alcoholic
beverages and vinegar</v>
      </c>
      <c r="C13" s="456">
        <v>22</v>
      </c>
      <c r="D13" s="461" t="s">
        <v>51</v>
      </c>
      <c r="E13" s="456">
        <v>22</v>
      </c>
      <c r="F13" s="457" t="s">
        <v>142</v>
      </c>
      <c r="G13" s="337">
        <v>15.85539135</v>
      </c>
      <c r="H13" s="337">
        <v>20.26708777</v>
      </c>
      <c r="I13" s="337">
        <v>26.215252639999999</v>
      </c>
      <c r="J13" s="337">
        <v>42.143971819999997</v>
      </c>
      <c r="K13" s="337">
        <v>26.818707610000001</v>
      </c>
      <c r="L13" s="337">
        <v>42.024168699999997</v>
      </c>
      <c r="M13" s="337">
        <v>51.600940940000001</v>
      </c>
      <c r="N13" s="337">
        <v>70.479343720000003</v>
      </c>
      <c r="O13" s="337">
        <v>44.777674339999997</v>
      </c>
      <c r="P13" s="337">
        <v>52.843668809999997</v>
      </c>
      <c r="Q13" s="337">
        <v>52.548435900000001</v>
      </c>
      <c r="R13" s="337">
        <v>66.863815169999995</v>
      </c>
      <c r="S13" s="337">
        <v>41.880087359999997</v>
      </c>
      <c r="T13" s="337">
        <v>56.432710309999997</v>
      </c>
      <c r="U13" s="337">
        <v>63.598446619999997</v>
      </c>
      <c r="V13" s="337">
        <v>80.68798803</v>
      </c>
      <c r="W13" s="337">
        <v>51.372709639999997</v>
      </c>
      <c r="X13" s="337">
        <v>32.728777229999999</v>
      </c>
      <c r="Y13" s="337">
        <v>43.404597870000003</v>
      </c>
      <c r="Z13" s="337">
        <v>51.434791799999999</v>
      </c>
      <c r="AA13" s="337">
        <v>23.19220614</v>
      </c>
      <c r="AB13" s="337">
        <v>23.433867169999999</v>
      </c>
      <c r="AC13" s="337">
        <v>27.948934680000001</v>
      </c>
      <c r="AD13" s="337">
        <v>40.554696</v>
      </c>
      <c r="AE13" s="337">
        <v>29.056627729999999</v>
      </c>
      <c r="AF13" s="337">
        <v>32.886234829999999</v>
      </c>
      <c r="AG13" s="337">
        <v>40.88750563</v>
      </c>
      <c r="AH13" s="337">
        <v>52.364326720000001</v>
      </c>
      <c r="AI13" s="371">
        <v>32.734651300000003</v>
      </c>
      <c r="AJ13" s="337">
        <v>44.56856844</v>
      </c>
      <c r="AK13" s="337">
        <v>53.567101190000002</v>
      </c>
      <c r="AL13" s="337">
        <v>83.724295429999998</v>
      </c>
      <c r="AM13" s="337">
        <v>46.087917189999999</v>
      </c>
      <c r="AN13" s="337">
        <v>67.746286740000002</v>
      </c>
      <c r="AO13" s="337">
        <v>69.330074969999998</v>
      </c>
      <c r="AP13" s="337">
        <v>87.352777230000001</v>
      </c>
      <c r="AQ13" s="645">
        <v>50.518192280000001</v>
      </c>
      <c r="AR13" s="337">
        <v>66.235408770000006</v>
      </c>
      <c r="AS13" s="337">
        <v>80.671306319999999</v>
      </c>
      <c r="AT13" s="337">
        <v>105.28800107000001</v>
      </c>
      <c r="AU13" s="337">
        <v>62.71738912</v>
      </c>
      <c r="AV13" s="337">
        <v>64.376136549999998</v>
      </c>
      <c r="AW13" s="337">
        <v>92.395257799999996</v>
      </c>
      <c r="AX13" s="337">
        <v>115.86133445999999</v>
      </c>
      <c r="AY13" s="337">
        <v>69.698518739999997</v>
      </c>
      <c r="AZ13" s="337">
        <v>101.36114377</v>
      </c>
      <c r="BA13" s="337">
        <v>108.84930876999999</v>
      </c>
      <c r="BB13" s="337">
        <v>130.92903247000001</v>
      </c>
      <c r="BC13" s="337">
        <v>53.973276220000002</v>
      </c>
      <c r="BD13" s="337">
        <v>43.721217269999997</v>
      </c>
      <c r="BE13" s="337">
        <v>101.76274337</v>
      </c>
      <c r="BF13" s="337">
        <v>108.24154181</v>
      </c>
      <c r="BG13" s="337">
        <v>94.222341919999991</v>
      </c>
      <c r="BH13" s="337">
        <v>109.01935993000001</v>
      </c>
      <c r="BI13" s="337">
        <v>109.03125781</v>
      </c>
      <c r="BJ13" s="337">
        <v>124.09080158</v>
      </c>
      <c r="BK13" s="337">
        <v>92.190896199999997</v>
      </c>
      <c r="BL13" s="337">
        <v>124.08967804</v>
      </c>
      <c r="BM13" s="302">
        <f t="shared" si="7"/>
        <v>203.24170185</v>
      </c>
      <c r="BN13" s="638">
        <f t="shared" si="8"/>
        <v>216.28057423999999</v>
      </c>
      <c r="BO13" s="302">
        <f t="shared" si="0"/>
        <v>115.12970399</v>
      </c>
      <c r="BP13" s="302">
        <f t="shared" si="1"/>
        <v>155.19469491000001</v>
      </c>
      <c r="BQ13" s="302">
        <f t="shared" si="2"/>
        <v>214.59461635999997</v>
      </c>
      <c r="BR13" s="302">
        <f t="shared" si="3"/>
        <v>270.51705613000001</v>
      </c>
      <c r="BS13" s="290">
        <f t="shared" si="14"/>
        <v>302.71290844000004</v>
      </c>
      <c r="BT13" s="290">
        <f t="shared" si="15"/>
        <v>335.35011793000001</v>
      </c>
      <c r="BU13" s="290">
        <f t="shared" si="4"/>
        <v>410.83800374999998</v>
      </c>
      <c r="BV13" s="290">
        <f t="shared" si="5"/>
        <v>307.69877867000002</v>
      </c>
      <c r="BW13" s="290">
        <f t="shared" si="9"/>
        <v>436.36376123999997</v>
      </c>
      <c r="BX13" s="193">
        <f t="shared" si="16"/>
        <v>122.66619503059222</v>
      </c>
      <c r="BY13" s="192">
        <f t="shared" si="17"/>
        <v>57.996110855232821</v>
      </c>
      <c r="BZ13" s="192">
        <f t="shared" si="17"/>
        <v>68.247889967096185</v>
      </c>
      <c r="CA13" s="192">
        <f t="shared" si="17"/>
        <v>63.745289795646421</v>
      </c>
      <c r="CB13" s="192">
        <f t="shared" si="17"/>
        <v>45.144992939874065</v>
      </c>
      <c r="CC13" s="192">
        <f t="shared" si="17"/>
        <v>71.600191493007998</v>
      </c>
      <c r="CD13" s="192">
        <f t="shared" si="17"/>
        <v>64.391645243918944</v>
      </c>
      <c r="CE13" s="192">
        <f t="shared" si="17"/>
        <v>78.846816679444601</v>
      </c>
      <c r="CF13" s="192">
        <f t="shared" si="18"/>
        <v>125.28617396119782</v>
      </c>
      <c r="CG13" s="192">
        <f>AF13/AB13*100</f>
        <v>140.33635418101588</v>
      </c>
      <c r="CH13" s="192">
        <f>AG13/AC13*100</f>
        <v>146.2936104654419</v>
      </c>
      <c r="CI13" s="192">
        <f t="shared" si="28"/>
        <v>129.12025458161492</v>
      </c>
      <c r="CJ13" s="192">
        <f t="shared" si="28"/>
        <v>112.65812262929111</v>
      </c>
      <c r="CK13" s="192">
        <f t="shared" si="28"/>
        <v>135.52347561339846</v>
      </c>
      <c r="CL13" s="192">
        <f t="shared" si="28"/>
        <v>131.0109295361288</v>
      </c>
      <c r="CM13" s="192">
        <f t="shared" si="28"/>
        <v>159.88803957642099</v>
      </c>
      <c r="CN13" s="192">
        <f t="shared" si="21"/>
        <v>140.79244885678679</v>
      </c>
      <c r="CO13" s="192">
        <f t="shared" si="22"/>
        <v>152.00462817468051</v>
      </c>
      <c r="CP13" s="192">
        <f t="shared" si="22"/>
        <v>129.42659473785872</v>
      </c>
      <c r="CQ13" s="192">
        <f t="shared" si="22"/>
        <v>104.33384572705504</v>
      </c>
      <c r="CR13" s="192">
        <f t="shared" si="22"/>
        <v>109.61266067142054</v>
      </c>
      <c r="CS13" s="192">
        <f t="shared" si="22"/>
        <v>97.769799582081134</v>
      </c>
      <c r="CT13" s="192">
        <f t="shared" si="22"/>
        <v>116.35831398553584</v>
      </c>
      <c r="CU13" s="192">
        <f t="shared" si="22"/>
        <v>120.53194461439564</v>
      </c>
      <c r="CV13" s="192">
        <f t="shared" si="22"/>
        <v>124.14812622824118</v>
      </c>
      <c r="CW13" s="192">
        <f t="shared" si="22"/>
        <v>97.192933123646512</v>
      </c>
      <c r="CX13" s="192">
        <f t="shared" si="23"/>
        <v>114.53298826412262</v>
      </c>
      <c r="CY13" s="192">
        <f t="shared" si="24"/>
        <v>110.04229663641385</v>
      </c>
      <c r="CZ13" s="192">
        <f t="shared" si="25"/>
        <v>111.13109094296429</v>
      </c>
      <c r="DA13" s="192">
        <f t="shared" si="26"/>
        <v>157.45142408674104</v>
      </c>
      <c r="DB13" s="192">
        <f t="shared" si="27"/>
        <v>117.80832843782593</v>
      </c>
      <c r="DC13" s="192">
        <f t="shared" si="27"/>
        <v>113.00494084607837</v>
      </c>
      <c r="DD13" s="193">
        <f t="shared" si="27"/>
        <v>77.438196959879903</v>
      </c>
      <c r="DE13" s="192">
        <f t="shared" si="27"/>
        <v>43.134100153021585</v>
      </c>
      <c r="DF13" s="192">
        <f t="shared" si="27"/>
        <v>93.489563250260048</v>
      </c>
      <c r="DG13" s="192">
        <f t="shared" si="27"/>
        <v>82.671917578556588</v>
      </c>
      <c r="DH13" s="192">
        <f t="shared" si="27"/>
        <v>174.57221150693377</v>
      </c>
      <c r="DI13" s="192">
        <f t="shared" si="27"/>
        <v>249.35115428454768</v>
      </c>
      <c r="DJ13" s="192">
        <f t="shared" si="27"/>
        <v>107.14260858079696</v>
      </c>
      <c r="DK13" s="192">
        <f t="shared" si="27"/>
        <v>114.64249261879577</v>
      </c>
      <c r="DL13" s="192">
        <f t="shared" si="11"/>
        <v>97.843987234232827</v>
      </c>
      <c r="DM13" s="192">
        <f t="shared" si="12"/>
        <v>113.82352466541397</v>
      </c>
      <c r="DN13" s="642">
        <f t="shared" si="13"/>
        <v>106.41545129336851</v>
      </c>
      <c r="DO13" s="239"/>
      <c r="DP13" s="527"/>
      <c r="GP13" s="239"/>
      <c r="GQ13" s="239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IO13" s="241"/>
      <c r="IP13" s="241"/>
      <c r="IQ13" s="241"/>
      <c r="IR13" s="241"/>
      <c r="IS13" s="241"/>
      <c r="IT13" s="241"/>
      <c r="IU13" s="241"/>
      <c r="IV13" s="241"/>
      <c r="IW13" s="241"/>
      <c r="IX13" s="241"/>
      <c r="IY13" s="241"/>
      <c r="IZ13" s="241"/>
      <c r="JA13" s="241"/>
      <c r="JB13" s="241"/>
      <c r="JC13" s="241"/>
      <c r="JD13" s="241"/>
      <c r="JE13" s="241"/>
      <c r="JF13" s="241"/>
      <c r="JG13" s="241"/>
      <c r="JH13" s="241"/>
      <c r="JI13" s="241"/>
      <c r="NH13" s="241"/>
      <c r="NI13" s="531"/>
      <c r="NJ13" s="531"/>
      <c r="NK13" s="531"/>
      <c r="NL13" s="531"/>
      <c r="NM13" s="240"/>
      <c r="NN13" s="240"/>
      <c r="NO13" s="240"/>
      <c r="NP13" s="531"/>
      <c r="NQ13" s="531"/>
      <c r="NR13" s="531"/>
      <c r="NS13" s="551"/>
      <c r="NT13" s="531"/>
      <c r="NU13" s="531"/>
      <c r="NV13" s="531"/>
      <c r="NW13" s="531"/>
      <c r="NX13" s="531"/>
      <c r="NY13" s="531"/>
      <c r="NZ13" s="531"/>
      <c r="OA13" s="531"/>
      <c r="OB13" s="531"/>
      <c r="OC13" s="531"/>
      <c r="OD13" s="531"/>
      <c r="OE13" s="531"/>
      <c r="OF13" s="531"/>
      <c r="OG13" s="531"/>
      <c r="OH13" s="531"/>
      <c r="OI13" s="531"/>
      <c r="OJ13" s="531"/>
      <c r="OK13" s="531"/>
      <c r="OL13" s="531"/>
      <c r="OM13" s="531"/>
      <c r="ON13" s="241"/>
      <c r="OO13" s="239"/>
      <c r="OP13" s="239"/>
      <c r="OQ13" s="239"/>
      <c r="OR13" s="239"/>
      <c r="OS13" s="239"/>
      <c r="OT13" s="239"/>
      <c r="OU13" s="239"/>
      <c r="OV13" s="239"/>
      <c r="OW13" s="239"/>
      <c r="OX13" s="241"/>
      <c r="OY13" s="241"/>
      <c r="OZ13" s="241"/>
      <c r="PA13" s="240"/>
      <c r="PB13" s="240"/>
      <c r="PC13" s="240"/>
      <c r="PD13" s="240"/>
      <c r="PE13" s="240"/>
      <c r="PF13" s="240"/>
      <c r="PG13" s="240"/>
      <c r="PH13" s="240"/>
      <c r="PI13" s="240"/>
      <c r="PJ13" s="240"/>
      <c r="PK13" s="240"/>
      <c r="PL13" s="240"/>
      <c r="PM13" s="240"/>
      <c r="PN13" s="240"/>
      <c r="PO13" s="240"/>
      <c r="PP13" s="240"/>
      <c r="PQ13" s="240"/>
      <c r="PR13" s="240"/>
      <c r="PS13" s="240"/>
      <c r="PT13" s="240"/>
      <c r="PU13" s="240"/>
      <c r="PV13" s="240"/>
      <c r="PW13" s="240"/>
      <c r="PX13" s="240"/>
      <c r="PY13" s="240"/>
      <c r="PZ13" s="240"/>
      <c r="QA13" s="240"/>
      <c r="QB13" s="240"/>
      <c r="QC13" s="240"/>
      <c r="QD13" s="240"/>
      <c r="QE13" s="240"/>
      <c r="QF13" s="240"/>
      <c r="QG13" s="240"/>
      <c r="QH13" s="240"/>
      <c r="QI13" s="241"/>
      <c r="QJ13" s="241"/>
      <c r="QK13" s="241"/>
      <c r="QL13" s="241"/>
      <c r="QM13" s="241"/>
      <c r="QN13" s="241"/>
      <c r="QO13" s="241"/>
    </row>
    <row r="14" spans="1:457" ht="34.950000000000003" customHeight="1">
      <c r="A14" s="580"/>
      <c r="B14" s="194" t="str">
        <f>IF('1'!A1=1,D14,F14)</f>
        <v>Mineral products</v>
      </c>
      <c r="C14" s="459"/>
      <c r="D14" s="460" t="s">
        <v>2</v>
      </c>
      <c r="E14" s="459"/>
      <c r="F14" s="460" t="s">
        <v>120</v>
      </c>
      <c r="G14" s="339">
        <v>235.68060109000001</v>
      </c>
      <c r="H14" s="339">
        <v>262.83410305000001</v>
      </c>
      <c r="I14" s="339">
        <v>319.29583726999999</v>
      </c>
      <c r="J14" s="339">
        <v>400.87437505999998</v>
      </c>
      <c r="K14" s="338">
        <v>232.53208232</v>
      </c>
      <c r="L14" s="338">
        <v>405.90262633999998</v>
      </c>
      <c r="M14" s="338">
        <v>641.67732059000002</v>
      </c>
      <c r="N14" s="338">
        <v>464.25768585999998</v>
      </c>
      <c r="O14" s="338">
        <v>400.93260803999999</v>
      </c>
      <c r="P14" s="338">
        <v>434.38516994999998</v>
      </c>
      <c r="Q14" s="338">
        <v>531.59399479000001</v>
      </c>
      <c r="R14" s="338">
        <v>593.01506362999999</v>
      </c>
      <c r="S14" s="338">
        <v>467.40329759000002</v>
      </c>
      <c r="T14" s="338">
        <v>526.04053668999995</v>
      </c>
      <c r="U14" s="338">
        <v>1003.377254</v>
      </c>
      <c r="V14" s="338">
        <v>982.38502574999995</v>
      </c>
      <c r="W14" s="338">
        <v>404.06060997999998</v>
      </c>
      <c r="X14" s="338">
        <v>619.69265280000002</v>
      </c>
      <c r="Y14" s="291">
        <v>1308.89835874</v>
      </c>
      <c r="Z14" s="291">
        <v>1368.27698702</v>
      </c>
      <c r="AA14" s="291">
        <v>998.89057542</v>
      </c>
      <c r="AB14" s="291">
        <v>762.82730856000001</v>
      </c>
      <c r="AC14" s="291">
        <v>737.71567344000005</v>
      </c>
      <c r="AD14" s="291">
        <v>784.53743943999996</v>
      </c>
      <c r="AE14" s="291">
        <v>521.063895</v>
      </c>
      <c r="AF14" s="291">
        <v>264.26037958000001</v>
      </c>
      <c r="AG14" s="291">
        <v>673.29549144999999</v>
      </c>
      <c r="AH14" s="291">
        <v>906.71029090000002</v>
      </c>
      <c r="AI14" s="291">
        <v>756.59773121000001</v>
      </c>
      <c r="AJ14" s="291">
        <v>612.74538547999998</v>
      </c>
      <c r="AK14" s="291">
        <v>717.66397075999998</v>
      </c>
      <c r="AL14" s="291">
        <v>822.66202569999996</v>
      </c>
      <c r="AM14" s="291">
        <v>487.53822231999999</v>
      </c>
      <c r="AN14" s="291">
        <v>603.59500647000004</v>
      </c>
      <c r="AO14" s="291">
        <v>1042.8037423200001</v>
      </c>
      <c r="AP14" s="291">
        <v>834.79718935999995</v>
      </c>
      <c r="AQ14" s="644">
        <v>503.1684697</v>
      </c>
      <c r="AR14" s="291">
        <v>670.20307301000003</v>
      </c>
      <c r="AS14" s="291">
        <v>741.11833458000001</v>
      </c>
      <c r="AT14" s="291">
        <v>621.13814620999995</v>
      </c>
      <c r="AU14" s="291">
        <v>780.95233515999996</v>
      </c>
      <c r="AV14" s="291">
        <v>332.46955871</v>
      </c>
      <c r="AW14" s="291">
        <v>384.89157931</v>
      </c>
      <c r="AX14" s="291">
        <v>514.32765451</v>
      </c>
      <c r="AY14" s="291">
        <v>570.76132125000004</v>
      </c>
      <c r="AZ14" s="291">
        <v>463.09020299999997</v>
      </c>
      <c r="BA14" s="291">
        <v>994.81598139000005</v>
      </c>
      <c r="BB14" s="291">
        <v>984.39366538000002</v>
      </c>
      <c r="BC14" s="291">
        <v>834.79339467</v>
      </c>
      <c r="BD14" s="291">
        <v>1251.0986627500001</v>
      </c>
      <c r="BE14" s="291">
        <v>2198.3581619900001</v>
      </c>
      <c r="BF14" s="291">
        <v>2136.6746933099998</v>
      </c>
      <c r="BG14" s="291">
        <v>2402.11453097</v>
      </c>
      <c r="BH14" s="291">
        <v>1238.8035309699999</v>
      </c>
      <c r="BI14" s="291">
        <v>1437.8678811700001</v>
      </c>
      <c r="BJ14" s="291">
        <v>1545.1229340899999</v>
      </c>
      <c r="BK14" s="291">
        <v>1365.08235257</v>
      </c>
      <c r="BL14" s="291">
        <v>1568.5728082199998</v>
      </c>
      <c r="BM14" s="299">
        <f t="shared" si="7"/>
        <v>3640.9180619399999</v>
      </c>
      <c r="BN14" s="637">
        <f t="shared" si="8"/>
        <v>2933.6551607900001</v>
      </c>
      <c r="BO14" s="299">
        <f t="shared" si="0"/>
        <v>3283.97099686</v>
      </c>
      <c r="BP14" s="299">
        <f t="shared" si="1"/>
        <v>2365.33005693</v>
      </c>
      <c r="BQ14" s="299">
        <f t="shared" si="2"/>
        <v>2909.6691131499997</v>
      </c>
      <c r="BR14" s="299">
        <f t="shared" si="3"/>
        <v>2968.7341604699996</v>
      </c>
      <c r="BS14" s="291">
        <f t="shared" si="14"/>
        <v>2535.6280234999999</v>
      </c>
      <c r="BT14" s="291">
        <f t="shared" si="15"/>
        <v>2012.6411276900001</v>
      </c>
      <c r="BU14" s="291">
        <f t="shared" si="4"/>
        <v>3013.0611710200001</v>
      </c>
      <c r="BV14" s="291">
        <f t="shared" si="5"/>
        <v>6420.9249127200001</v>
      </c>
      <c r="BW14" s="291">
        <f t="shared" si="9"/>
        <v>6623.9088772000005</v>
      </c>
      <c r="BX14" s="193">
        <f t="shared" si="16"/>
        <v>86.447958767812665</v>
      </c>
      <c r="BY14" s="192">
        <f t="shared" si="17"/>
        <v>117.80321279027019</v>
      </c>
      <c r="BZ14" s="192">
        <f t="shared" si="17"/>
        <v>130.44927553639761</v>
      </c>
      <c r="CA14" s="192">
        <f t="shared" si="17"/>
        <v>139.2811322602756</v>
      </c>
      <c r="CB14" s="192">
        <f t="shared" si="17"/>
        <v>247.21305436564148</v>
      </c>
      <c r="CC14" s="192">
        <f t="shared" si="17"/>
        <v>123.09768481411952</v>
      </c>
      <c r="CD14" s="192">
        <f t="shared" si="17"/>
        <v>56.361570668493755</v>
      </c>
      <c r="CE14" s="192">
        <f t="shared" si="17"/>
        <v>57.337618543790683</v>
      </c>
      <c r="CF14" s="192">
        <f t="shared" si="18"/>
        <v>52.164261814254289</v>
      </c>
      <c r="CG14" s="192">
        <f t="shared" si="19"/>
        <v>34.642228537786366</v>
      </c>
      <c r="CH14" s="192">
        <f>AG14/AC14*100</f>
        <v>91.267613755634883</v>
      </c>
      <c r="CI14" s="192">
        <f t="shared" si="28"/>
        <v>115.5725967070745</v>
      </c>
      <c r="CJ14" s="192">
        <f t="shared" si="28"/>
        <v>145.20248638796974</v>
      </c>
      <c r="CK14" s="192">
        <f t="shared" si="28"/>
        <v>231.87183279380042</v>
      </c>
      <c r="CL14" s="192">
        <f t="shared" si="28"/>
        <v>106.58974846459297</v>
      </c>
      <c r="CM14" s="192">
        <f t="shared" si="28"/>
        <v>90.730416755657004</v>
      </c>
      <c r="CN14" s="192">
        <f t="shared" si="21"/>
        <v>64.438234772432807</v>
      </c>
      <c r="CO14" s="192">
        <f t="shared" si="22"/>
        <v>98.506658846099356</v>
      </c>
      <c r="CP14" s="192">
        <f t="shared" si="22"/>
        <v>145.30529395472925</v>
      </c>
      <c r="CQ14" s="192">
        <f t="shared" si="22"/>
        <v>101.47510925275472</v>
      </c>
      <c r="CR14" s="192">
        <f t="shared" si="22"/>
        <v>103.20595322877905</v>
      </c>
      <c r="CS14" s="192">
        <f t="shared" si="22"/>
        <v>111.03522491505413</v>
      </c>
      <c r="CT14" s="192">
        <f t="shared" si="22"/>
        <v>71.069780870864633</v>
      </c>
      <c r="CU14" s="192">
        <f t="shared" si="22"/>
        <v>74.405874160429022</v>
      </c>
      <c r="CV14" s="192">
        <f t="shared" si="22"/>
        <v>155.2069301213609</v>
      </c>
      <c r="CW14" s="192">
        <f t="shared" si="22"/>
        <v>49.607286522399946</v>
      </c>
      <c r="CX14" s="192">
        <f t="shared" si="23"/>
        <v>51.933889819109972</v>
      </c>
      <c r="CY14" s="192">
        <f t="shared" si="24"/>
        <v>82.804068249273413</v>
      </c>
      <c r="CZ14" s="192">
        <f t="shared" si="25"/>
        <v>73.085295421142902</v>
      </c>
      <c r="DA14" s="192">
        <f t="shared" si="26"/>
        <v>139.28800122237212</v>
      </c>
      <c r="DB14" s="192">
        <f t="shared" si="27"/>
        <v>258.46654872871449</v>
      </c>
      <c r="DC14" s="192">
        <f t="shared" si="27"/>
        <v>191.39427109316762</v>
      </c>
      <c r="DD14" s="193">
        <f t="shared" si="27"/>
        <v>146.25962965425802</v>
      </c>
      <c r="DE14" s="192">
        <f t="shared" si="27"/>
        <v>270.16305994925148</v>
      </c>
      <c r="DF14" s="192">
        <f t="shared" si="27"/>
        <v>220.98138782595336</v>
      </c>
      <c r="DG14" s="192">
        <f t="shared" si="27"/>
        <v>217.05490074290466</v>
      </c>
      <c r="DH14" s="192">
        <f t="shared" si="27"/>
        <v>287.74958526349786</v>
      </c>
      <c r="DI14" s="192">
        <f t="shared" si="27"/>
        <v>99.017253223420866</v>
      </c>
      <c r="DJ14" s="192">
        <f t="shared" si="27"/>
        <v>65.406443137018755</v>
      </c>
      <c r="DK14" s="192">
        <f t="shared" si="27"/>
        <v>72.314374243670869</v>
      </c>
      <c r="DL14" s="192">
        <f t="shared" si="11"/>
        <v>56.828362468577417</v>
      </c>
      <c r="DM14" s="192">
        <f t="shared" si="12"/>
        <v>126.61998202344371</v>
      </c>
      <c r="DN14" s="642">
        <f t="shared" si="13"/>
        <v>80.574599891623294</v>
      </c>
      <c r="OD14" s="532" t="s">
        <v>239</v>
      </c>
      <c r="OE14" s="533" t="s">
        <v>240</v>
      </c>
      <c r="OF14" s="497"/>
      <c r="QA14" s="257" t="s">
        <v>156</v>
      </c>
    </row>
    <row r="15" spans="1:457" s="236" customFormat="1" ht="30" customHeight="1">
      <c r="A15" s="581">
        <v>2701</v>
      </c>
      <c r="B15" s="199" t="str">
        <f>IF('1'!A1=1,D15,F15)</f>
        <v>coal, anthracite, briquettes</v>
      </c>
      <c r="C15" s="456">
        <v>2701</v>
      </c>
      <c r="D15" s="461" t="s">
        <v>58</v>
      </c>
      <c r="E15" s="456">
        <v>2701</v>
      </c>
      <c r="F15" s="461" t="s">
        <v>122</v>
      </c>
      <c r="G15" s="337">
        <v>1.2053932700000001</v>
      </c>
      <c r="H15" s="337">
        <v>0.52910411999999996</v>
      </c>
      <c r="I15" s="337">
        <v>10.5571518</v>
      </c>
      <c r="J15" s="337">
        <v>7.3573667599999997</v>
      </c>
      <c r="K15" s="337">
        <v>8.5168278300000004</v>
      </c>
      <c r="L15" s="337">
        <v>12.28145026</v>
      </c>
      <c r="M15" s="337">
        <v>6.9788674300000002</v>
      </c>
      <c r="N15" s="337">
        <v>8.53510803</v>
      </c>
      <c r="O15" s="337">
        <v>20.555017930000002</v>
      </c>
      <c r="P15" s="337">
        <v>1.84374745</v>
      </c>
      <c r="Q15" s="337">
        <v>5.2180158099999998</v>
      </c>
      <c r="R15" s="337">
        <v>13.841796240000001</v>
      </c>
      <c r="S15" s="337">
        <v>20.033238730000001</v>
      </c>
      <c r="T15" s="337">
        <v>2.3677161299999998</v>
      </c>
      <c r="U15" s="337">
        <v>7.7029733599999997</v>
      </c>
      <c r="V15" s="337">
        <v>3.84871199</v>
      </c>
      <c r="W15" s="337">
        <v>0</v>
      </c>
      <c r="X15" s="337">
        <v>3.2576969899999999</v>
      </c>
      <c r="Y15" s="337">
        <v>7.5366274899999999</v>
      </c>
      <c r="Z15" s="337">
        <v>6.6845259500000003</v>
      </c>
      <c r="AA15" s="337">
        <v>22.513190810000001</v>
      </c>
      <c r="AB15" s="337">
        <v>5.8023668400000004</v>
      </c>
      <c r="AC15" s="337">
        <v>0.89036053999999998</v>
      </c>
      <c r="AD15" s="337">
        <v>2.62657322</v>
      </c>
      <c r="AE15" s="337">
        <v>3.7655761999999999</v>
      </c>
      <c r="AF15" s="337">
        <v>10.506339929999999</v>
      </c>
      <c r="AG15" s="337">
        <v>12.531104579999999</v>
      </c>
      <c r="AH15" s="337">
        <v>24.93236448</v>
      </c>
      <c r="AI15" s="337">
        <v>16.803184829999999</v>
      </c>
      <c r="AJ15" s="337">
        <v>15.87255785</v>
      </c>
      <c r="AK15" s="337">
        <v>16.744714949999999</v>
      </c>
      <c r="AL15" s="337">
        <v>10</v>
      </c>
      <c r="AM15" s="337">
        <v>4</v>
      </c>
      <c r="AN15" s="337">
        <v>4.3940989699999999</v>
      </c>
      <c r="AO15" s="337">
        <v>4.4699631599999998</v>
      </c>
      <c r="AP15" s="337">
        <v>0</v>
      </c>
      <c r="AQ15" s="645">
        <v>4</v>
      </c>
      <c r="AR15" s="337">
        <v>4.5642277399999998</v>
      </c>
      <c r="AS15" s="337">
        <v>17.231182480000001</v>
      </c>
      <c r="AT15" s="337">
        <v>7</v>
      </c>
      <c r="AU15" s="337">
        <v>21.194394590000002</v>
      </c>
      <c r="AV15" s="337">
        <v>13.39057247</v>
      </c>
      <c r="AW15" s="337">
        <v>2</v>
      </c>
      <c r="AX15" s="337">
        <v>3.1756902899999999</v>
      </c>
      <c r="AY15" s="337">
        <v>14.11027975</v>
      </c>
      <c r="AZ15" s="337">
        <v>15.76843392</v>
      </c>
      <c r="BA15" s="337">
        <v>12</v>
      </c>
      <c r="BB15" s="337">
        <v>38</v>
      </c>
      <c r="BC15" s="337">
        <v>55</v>
      </c>
      <c r="BD15" s="337">
        <v>37.786087699999996</v>
      </c>
      <c r="BE15" s="337">
        <v>5</v>
      </c>
      <c r="BF15" s="337">
        <v>2</v>
      </c>
      <c r="BG15" s="337">
        <v>8.0781442100000014</v>
      </c>
      <c r="BH15" s="337">
        <v>5.9897314699999997</v>
      </c>
      <c r="BI15" s="337">
        <v>1.7459039999999999E-2</v>
      </c>
      <c r="BJ15" s="337">
        <v>25.776278099999999</v>
      </c>
      <c r="BK15" s="337">
        <v>48.383268879999996</v>
      </c>
      <c r="BL15" s="337">
        <v>22.515512359999999</v>
      </c>
      <c r="BM15" s="302">
        <f t="shared" si="7"/>
        <v>14.06787568</v>
      </c>
      <c r="BN15" s="638">
        <f t="shared" si="8"/>
        <v>70.898781239999991</v>
      </c>
      <c r="BO15" s="302">
        <f t="shared" si="0"/>
        <v>31.832491410000003</v>
      </c>
      <c r="BP15" s="302">
        <f t="shared" si="1"/>
        <v>51.735385190000002</v>
      </c>
      <c r="BQ15" s="302">
        <f t="shared" si="2"/>
        <v>59.420457630000001</v>
      </c>
      <c r="BR15" s="302">
        <f t="shared" si="3"/>
        <v>12.864062130000001</v>
      </c>
      <c r="BS15" s="290">
        <f t="shared" si="14"/>
        <v>32.795410220000001</v>
      </c>
      <c r="BT15" s="290">
        <f t="shared" si="15"/>
        <v>39.760657350000002</v>
      </c>
      <c r="BU15" s="290">
        <f t="shared" si="4"/>
        <v>79.878713669999996</v>
      </c>
      <c r="BV15" s="290">
        <f t="shared" si="5"/>
        <v>99.786087699999996</v>
      </c>
      <c r="BW15" s="290">
        <f t="shared" si="9"/>
        <v>39.861612819999998</v>
      </c>
      <c r="BX15" s="193">
        <f t="shared" ref="BX15:BX27" si="29">W15/S15*100</f>
        <v>0</v>
      </c>
      <c r="BY15" s="192">
        <f t="shared" ref="BY15:BY27" si="30">X15/T15*100</f>
        <v>137.58815715801202</v>
      </c>
      <c r="BZ15" s="192">
        <f t="shared" ref="BZ15:BZ27" si="31">Y15/U15*100</f>
        <v>97.840497919104834</v>
      </c>
      <c r="CA15" s="192">
        <f t="shared" ref="CA15:CA27" si="32">Z15/V15*100</f>
        <v>173.68215567619026</v>
      </c>
      <c r="CB15" s="192" t="s">
        <v>178</v>
      </c>
      <c r="CC15" s="192">
        <f t="shared" ref="CC15:CC37" si="33">AB15/X15*100</f>
        <v>178.11253955819876</v>
      </c>
      <c r="CD15" s="192">
        <f t="shared" ref="CD15:CD37" si="34">AC15/Y15*100</f>
        <v>11.813779322135504</v>
      </c>
      <c r="CE15" s="192">
        <f t="shared" ref="CE15:CE37" si="35">AD15/Z15*100</f>
        <v>39.293335677752886</v>
      </c>
      <c r="CF15" s="192">
        <f t="shared" si="18"/>
        <v>16.726088415363101</v>
      </c>
      <c r="CG15" s="192">
        <f>AF15/AB15*100</f>
        <v>181.06990164034505</v>
      </c>
      <c r="CH15" s="329" t="str">
        <f>IF('1'!A1=1,PB15,PD15)</f>
        <v>13 times more</v>
      </c>
      <c r="CI15" s="329" t="str">
        <f>IF('1'!$A$1=1,PB16,PD16)</f>
        <v>9.5 times more</v>
      </c>
      <c r="CJ15" s="330" t="str">
        <f>IF('1'!$A$1=1,PM15,PO15)</f>
        <v>4 times more</v>
      </c>
      <c r="CK15" s="192">
        <f t="shared" ref="CK15:CM17" si="36">AJ15/AF15*100</f>
        <v>151.07599750011136</v>
      </c>
      <c r="CL15" s="192">
        <f t="shared" si="36"/>
        <v>133.62521111446986</v>
      </c>
      <c r="CM15" s="192">
        <f t="shared" si="36"/>
        <v>40.108510398288544</v>
      </c>
      <c r="CN15" s="192">
        <f t="shared" si="21"/>
        <v>23.805011017069198</v>
      </c>
      <c r="CO15" s="192">
        <f t="shared" ref="CO15:CP20" si="37">AN15/AJ15*100</f>
        <v>27.683622334380086</v>
      </c>
      <c r="CP15" s="192">
        <f t="shared" si="37"/>
        <v>26.694770101177507</v>
      </c>
      <c r="CQ15" s="192" t="s">
        <v>178</v>
      </c>
      <c r="CR15" s="192">
        <f t="shared" ref="CR15:CT20" si="38">AQ15/AM15*100</f>
        <v>100</v>
      </c>
      <c r="CS15" s="192">
        <f t="shared" si="38"/>
        <v>103.8717555330803</v>
      </c>
      <c r="CT15" s="192">
        <f t="shared" si="38"/>
        <v>385.48824371071555</v>
      </c>
      <c r="CU15" s="192" t="s">
        <v>178</v>
      </c>
      <c r="CV15" s="192">
        <f t="shared" ref="CV15:CW20" si="39">AU15/AQ15*100</f>
        <v>529.85986475000004</v>
      </c>
      <c r="CW15" s="192">
        <f t="shared" si="39"/>
        <v>293.3809010590694</v>
      </c>
      <c r="CX15" s="192">
        <f t="shared" si="23"/>
        <v>11.606864487224675</v>
      </c>
      <c r="CY15" s="192">
        <f t="shared" si="24"/>
        <v>45.367004142857141</v>
      </c>
      <c r="CZ15" s="192">
        <f t="shared" si="25"/>
        <v>66.575526326463461</v>
      </c>
      <c r="DA15" s="192">
        <f t="shared" si="26"/>
        <v>117.7577280980878</v>
      </c>
      <c r="DB15" s="242" t="str">
        <f>IF('1'!$A$1=1,OD14,OE14)</f>
        <v>6 times more</v>
      </c>
      <c r="DC15" s="242" t="str">
        <f>IF('1'!$A$1=1,OD15,OE15)</f>
        <v>11,9 times more</v>
      </c>
      <c r="DD15" s="193">
        <f t="shared" ref="DD15:DJ16" si="40">BC15/AY15*100</f>
        <v>389.78674395169242</v>
      </c>
      <c r="DE15" s="192">
        <f t="shared" si="40"/>
        <v>239.63120175221556</v>
      </c>
      <c r="DF15" s="192">
        <f t="shared" si="40"/>
        <v>41.666666666666671</v>
      </c>
      <c r="DG15" s="192">
        <f t="shared" si="40"/>
        <v>5.2631578947368416</v>
      </c>
      <c r="DH15" s="192">
        <f t="shared" si="40"/>
        <v>14.687534927272731</v>
      </c>
      <c r="DI15" s="192">
        <f t="shared" si="40"/>
        <v>15.851684666470511</v>
      </c>
      <c r="DJ15" s="192">
        <f t="shared" si="40"/>
        <v>0.34918080000000001</v>
      </c>
      <c r="DK15" s="242" t="str">
        <f>IF('1'!$A$1=1,NM21,NN21)</f>
        <v>13 times more</v>
      </c>
      <c r="DL15" s="242" t="str">
        <f>IF('1'!$A$1=1,NM22,NN22)</f>
        <v>6 times more</v>
      </c>
      <c r="DM15" s="192">
        <f t="shared" si="12"/>
        <v>375.90186593122843</v>
      </c>
      <c r="DN15" s="642">
        <f t="shared" si="13"/>
        <v>503.97645566910489</v>
      </c>
      <c r="DO15" s="239"/>
      <c r="DP15" s="527"/>
      <c r="GP15" s="239"/>
      <c r="GQ15" s="239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IO15" s="241"/>
      <c r="IP15" s="241"/>
      <c r="IQ15" s="241"/>
      <c r="IR15" s="241"/>
      <c r="IS15" s="241"/>
      <c r="IT15" s="241"/>
      <c r="IU15" s="241"/>
      <c r="IV15" s="241"/>
      <c r="IW15" s="241"/>
      <c r="IX15" s="241"/>
      <c r="IY15" s="241"/>
      <c r="IZ15" s="241"/>
      <c r="JA15" s="241"/>
      <c r="JB15" s="241"/>
      <c r="JC15" s="241"/>
      <c r="JD15" s="241"/>
      <c r="JE15" s="241"/>
      <c r="JF15" s="241"/>
      <c r="JG15" s="241"/>
      <c r="JH15" s="241"/>
      <c r="JI15" s="241"/>
      <c r="NH15" s="241"/>
      <c r="NI15" s="531"/>
      <c r="NJ15" s="531"/>
      <c r="NK15" s="531"/>
      <c r="NL15" s="531"/>
      <c r="NM15" s="240"/>
      <c r="NN15" s="240"/>
      <c r="NO15" s="240"/>
      <c r="NP15" s="531"/>
      <c r="NQ15" s="531"/>
      <c r="NR15" s="531"/>
      <c r="NS15" s="551"/>
      <c r="NT15" s="531"/>
      <c r="NU15" s="531"/>
      <c r="NV15" s="531"/>
      <c r="NW15" s="531"/>
      <c r="NX15" s="531"/>
      <c r="NY15" s="531"/>
      <c r="NZ15" s="531"/>
      <c r="OA15" s="531"/>
      <c r="OB15" s="531"/>
      <c r="OC15" s="531"/>
      <c r="OD15" s="534" t="s">
        <v>242</v>
      </c>
      <c r="OE15" s="534" t="s">
        <v>243</v>
      </c>
      <c r="OF15" s="535"/>
      <c r="OG15" s="531"/>
      <c r="OH15" s="531"/>
      <c r="OI15" s="531"/>
      <c r="OJ15" s="531"/>
      <c r="OK15" s="531"/>
      <c r="OL15" s="531"/>
      <c r="OM15" s="531"/>
      <c r="ON15" s="241"/>
      <c r="OO15" s="239"/>
      <c r="OP15" s="239"/>
      <c r="OQ15" s="239"/>
      <c r="OR15" s="239"/>
      <c r="OS15" s="239"/>
      <c r="OT15" s="239"/>
      <c r="OU15" s="239"/>
      <c r="OV15" s="239"/>
      <c r="OW15" s="239"/>
      <c r="OX15" s="241"/>
      <c r="OY15" s="241"/>
      <c r="OZ15" s="241"/>
      <c r="PA15" s="240"/>
      <c r="PB15" s="240" t="s">
        <v>158</v>
      </c>
      <c r="PC15" s="240"/>
      <c r="PD15" s="240" t="s">
        <v>159</v>
      </c>
      <c r="PE15" s="240"/>
      <c r="PF15" s="349"/>
      <c r="PG15" s="240"/>
      <c r="PH15" s="240" t="s">
        <v>158</v>
      </c>
      <c r="PI15" s="240"/>
      <c r="PJ15" s="240" t="s">
        <v>159</v>
      </c>
      <c r="PK15" s="240"/>
      <c r="PL15" s="240"/>
      <c r="PM15" s="240" t="s">
        <v>167</v>
      </c>
      <c r="PN15" s="240"/>
      <c r="PO15" s="240" t="s">
        <v>168</v>
      </c>
      <c r="PP15" s="240"/>
      <c r="PQ15" s="240"/>
      <c r="PR15" s="240"/>
      <c r="PS15" s="240"/>
      <c r="PT15" s="240"/>
      <c r="PU15" s="240"/>
      <c r="PV15" s="240"/>
      <c r="PW15" s="240"/>
      <c r="PX15" s="240"/>
      <c r="PY15" s="240"/>
      <c r="PZ15" s="240"/>
      <c r="QA15" s="240" t="s">
        <v>157</v>
      </c>
      <c r="QB15" s="240"/>
      <c r="QC15" s="240"/>
      <c r="QD15" s="240"/>
      <c r="QE15" s="240"/>
      <c r="QF15" s="240"/>
      <c r="QG15" s="240"/>
      <c r="QH15" s="240"/>
      <c r="QI15" s="241"/>
      <c r="QJ15" s="241"/>
      <c r="QK15" s="241"/>
      <c r="QL15" s="241"/>
      <c r="QM15" s="241"/>
      <c r="QN15" s="241"/>
      <c r="QO15" s="241"/>
    </row>
    <row r="16" spans="1:457" s="236" customFormat="1" ht="30" customHeight="1">
      <c r="A16" s="582">
        <v>2704</v>
      </c>
      <c r="B16" s="199" t="str">
        <f>IF('1'!A1=1,D16,F16)</f>
        <v>coke and semicoke of coal</v>
      </c>
      <c r="C16" s="456">
        <v>2704</v>
      </c>
      <c r="D16" s="461" t="s">
        <v>59</v>
      </c>
      <c r="E16" s="456">
        <v>2704</v>
      </c>
      <c r="F16" s="461" t="s">
        <v>143</v>
      </c>
      <c r="G16" s="337">
        <v>21.40043897</v>
      </c>
      <c r="H16" s="337">
        <v>7.0234049299999999</v>
      </c>
      <c r="I16" s="337">
        <v>4.2890433400000001</v>
      </c>
      <c r="J16" s="337">
        <v>13.165650790000001</v>
      </c>
      <c r="K16" s="337">
        <v>7.7116964000000001</v>
      </c>
      <c r="L16" s="337">
        <v>1.3815959600000001</v>
      </c>
      <c r="M16" s="337">
        <v>1.1702604299999999</v>
      </c>
      <c r="N16" s="337">
        <v>22.192306779999999</v>
      </c>
      <c r="O16" s="337">
        <v>47.842520749999998</v>
      </c>
      <c r="P16" s="337">
        <v>8.9021079099999998</v>
      </c>
      <c r="Q16" s="337">
        <v>23.159263500000002</v>
      </c>
      <c r="R16" s="337">
        <v>61.121142450000001</v>
      </c>
      <c r="S16" s="337">
        <v>64.069970929999997</v>
      </c>
      <c r="T16" s="337">
        <v>26.25131824</v>
      </c>
      <c r="U16" s="337">
        <v>17.009796680000001</v>
      </c>
      <c r="V16" s="337">
        <v>40.639327459999997</v>
      </c>
      <c r="W16" s="337">
        <v>39.603213629999999</v>
      </c>
      <c r="X16" s="337">
        <v>37.714079159999997</v>
      </c>
      <c r="Y16" s="337">
        <v>51.74880872</v>
      </c>
      <c r="Z16" s="337">
        <v>68.925306129999996</v>
      </c>
      <c r="AA16" s="337">
        <v>31.959435039999999</v>
      </c>
      <c r="AB16" s="337">
        <v>43.950185480000002</v>
      </c>
      <c r="AC16" s="337">
        <v>37.567815580000001</v>
      </c>
      <c r="AD16" s="337">
        <v>30.50640469</v>
      </c>
      <c r="AE16" s="337">
        <v>26.715603099999999</v>
      </c>
      <c r="AF16" s="337">
        <v>44.812678079999998</v>
      </c>
      <c r="AG16" s="337">
        <v>31.76623253</v>
      </c>
      <c r="AH16" s="337">
        <v>39.800632989999997</v>
      </c>
      <c r="AI16" s="337">
        <v>29.044214449999998</v>
      </c>
      <c r="AJ16" s="337">
        <v>54.25984759</v>
      </c>
      <c r="AK16" s="337">
        <v>42.390608020000002</v>
      </c>
      <c r="AL16" s="337">
        <v>47.465752420000001</v>
      </c>
      <c r="AM16" s="337">
        <v>15.389408400000001</v>
      </c>
      <c r="AN16" s="337">
        <v>4.7922049299999996</v>
      </c>
      <c r="AO16" s="337">
        <v>5.0868330100000003</v>
      </c>
      <c r="AP16" s="337">
        <v>6</v>
      </c>
      <c r="AQ16" s="645">
        <v>6</v>
      </c>
      <c r="AR16" s="337">
        <v>3</v>
      </c>
      <c r="AS16" s="337">
        <v>25.22874333</v>
      </c>
      <c r="AT16" s="337">
        <v>6</v>
      </c>
      <c r="AU16" s="337">
        <v>2.95196331</v>
      </c>
      <c r="AV16" s="337">
        <v>2.9377211600000002</v>
      </c>
      <c r="AW16" s="337">
        <v>12.757721500000001</v>
      </c>
      <c r="AX16" s="337">
        <v>14.29141149</v>
      </c>
      <c r="AY16" s="337">
        <v>9.0402082400000001</v>
      </c>
      <c r="AZ16" s="337">
        <v>9.4131618699999997</v>
      </c>
      <c r="BA16" s="337">
        <v>42.170926340000001</v>
      </c>
      <c r="BB16" s="337">
        <v>46</v>
      </c>
      <c r="BC16" s="337">
        <v>36</v>
      </c>
      <c r="BD16" s="337">
        <v>20.774767109999999</v>
      </c>
      <c r="BE16" s="337">
        <v>18.208055250000001</v>
      </c>
      <c r="BF16" s="337">
        <v>4</v>
      </c>
      <c r="BG16" s="337">
        <v>5.4776530399999999</v>
      </c>
      <c r="BH16" s="337">
        <v>38.545738529999994</v>
      </c>
      <c r="BI16" s="337">
        <v>35.848482859999997</v>
      </c>
      <c r="BJ16" s="337">
        <v>39.60162656</v>
      </c>
      <c r="BK16" s="337">
        <v>42.708895009999999</v>
      </c>
      <c r="BL16" s="337">
        <v>56.427486830000007</v>
      </c>
      <c r="BM16" s="302">
        <f t="shared" si="7"/>
        <v>44.023391569999994</v>
      </c>
      <c r="BN16" s="638">
        <f t="shared" si="8"/>
        <v>99.136381840000013</v>
      </c>
      <c r="BO16" s="302">
        <f t="shared" si="0"/>
        <v>143.98384079000002</v>
      </c>
      <c r="BP16" s="302">
        <f t="shared" si="1"/>
        <v>143.09514669999999</v>
      </c>
      <c r="BQ16" s="302">
        <f t="shared" si="2"/>
        <v>173.16042247999999</v>
      </c>
      <c r="BR16" s="302">
        <f t="shared" si="3"/>
        <v>31.268446340000001</v>
      </c>
      <c r="BS16" s="290">
        <f t="shared" si="14"/>
        <v>40.22874333</v>
      </c>
      <c r="BT16" s="290">
        <f t="shared" si="15"/>
        <v>32.938817460000003</v>
      </c>
      <c r="BU16" s="290">
        <f t="shared" si="4"/>
        <v>106.62429645</v>
      </c>
      <c r="BV16" s="290">
        <f t="shared" si="5"/>
        <v>78.98282236</v>
      </c>
      <c r="BW16" s="290">
        <f t="shared" si="9"/>
        <v>119.47350098999999</v>
      </c>
      <c r="BX16" s="193">
        <f t="shared" si="29"/>
        <v>61.812442014791472</v>
      </c>
      <c r="BY16" s="192">
        <f t="shared" si="30"/>
        <v>143.66546782604544</v>
      </c>
      <c r="BZ16" s="192">
        <f t="shared" si="31"/>
        <v>304.2294372680297</v>
      </c>
      <c r="CA16" s="192">
        <f t="shared" si="32"/>
        <v>169.6024772994607</v>
      </c>
      <c r="CB16" s="192">
        <f>AA16/W16*100</f>
        <v>80.699095125427576</v>
      </c>
      <c r="CC16" s="192">
        <f t="shared" si="33"/>
        <v>116.53522095433817</v>
      </c>
      <c r="CD16" s="192">
        <f t="shared" si="34"/>
        <v>72.596483879020596</v>
      </c>
      <c r="CE16" s="192">
        <f t="shared" si="35"/>
        <v>44.260093139756073</v>
      </c>
      <c r="CF16" s="192">
        <f t="shared" si="18"/>
        <v>83.592225790484434</v>
      </c>
      <c r="CG16" s="192">
        <f t="shared" si="19"/>
        <v>101.9624322186137</v>
      </c>
      <c r="CH16" s="192">
        <f t="shared" ref="CH16:CH37" si="41">AG16/AC16*100</f>
        <v>84.557039155908242</v>
      </c>
      <c r="CI16" s="192">
        <f t="shared" ref="CI16:CI37" si="42">AH16/AD16*100</f>
        <v>130.46648202056613</v>
      </c>
      <c r="CJ16" s="192">
        <f>AI16/AE16*100</f>
        <v>108.71629714397126</v>
      </c>
      <c r="CK16" s="192">
        <f t="shared" si="36"/>
        <v>121.08146603765752</v>
      </c>
      <c r="CL16" s="192">
        <f t="shared" si="36"/>
        <v>133.44550059553444</v>
      </c>
      <c r="CM16" s="192">
        <f t="shared" si="36"/>
        <v>119.2587877482398</v>
      </c>
      <c r="CN16" s="192">
        <f t="shared" si="21"/>
        <v>52.986140928318349</v>
      </c>
      <c r="CO16" s="192">
        <f t="shared" si="37"/>
        <v>8.8319542771498583</v>
      </c>
      <c r="CP16" s="192">
        <f t="shared" si="37"/>
        <v>11.999905751764681</v>
      </c>
      <c r="CQ16" s="192">
        <f>AP16/AL16*100</f>
        <v>12.640692908244851</v>
      </c>
      <c r="CR16" s="192">
        <f t="shared" si="38"/>
        <v>38.987853490196542</v>
      </c>
      <c r="CS16" s="192">
        <f t="shared" si="38"/>
        <v>62.601663405909477</v>
      </c>
      <c r="CT16" s="192">
        <f t="shared" si="38"/>
        <v>495.96169719752601</v>
      </c>
      <c r="CU16" s="192">
        <f>AT16/AP16*100</f>
        <v>100</v>
      </c>
      <c r="CV16" s="192">
        <f t="shared" si="39"/>
        <v>49.199388500000005</v>
      </c>
      <c r="CW16" s="192">
        <f t="shared" si="39"/>
        <v>97.924038666666675</v>
      </c>
      <c r="CX16" s="192">
        <f t="shared" si="23"/>
        <v>50.568200457410569</v>
      </c>
      <c r="CY16" s="192">
        <f t="shared" si="24"/>
        <v>238.19019149999997</v>
      </c>
      <c r="CZ16" s="192">
        <f t="shared" si="25"/>
        <v>306.24392279455537</v>
      </c>
      <c r="DA16" s="192">
        <f t="shared" si="26"/>
        <v>320.42393941840277</v>
      </c>
      <c r="DB16" s="192">
        <f t="shared" ref="DB16:DC20" si="43">BA16/AW16*100</f>
        <v>330.55217845913944</v>
      </c>
      <c r="DC16" s="192">
        <f t="shared" si="43"/>
        <v>321.87163620743246</v>
      </c>
      <c r="DD16" s="193">
        <f t="shared" si="40"/>
        <v>398.22091531820729</v>
      </c>
      <c r="DE16" s="192">
        <f t="shared" si="40"/>
        <v>220.69913804637463</v>
      </c>
      <c r="DF16" s="192">
        <f t="shared" si="40"/>
        <v>43.176796979034535</v>
      </c>
      <c r="DG16" s="192">
        <f t="shared" si="40"/>
        <v>8.695652173913043</v>
      </c>
      <c r="DH16" s="192">
        <f t="shared" si="40"/>
        <v>15.215702888888888</v>
      </c>
      <c r="DI16" s="192">
        <f t="shared" si="40"/>
        <v>185.54113423223831</v>
      </c>
      <c r="DJ16" s="192">
        <f t="shared" si="40"/>
        <v>196.88254658607758</v>
      </c>
      <c r="DK16" s="242" t="str">
        <f>IF('1'!$A$1=1,NM23,NN23)</f>
        <v>10 times more</v>
      </c>
      <c r="DL16" s="242" t="str">
        <f>IF('1'!$A$1=1,NM24,NN24)</f>
        <v>8.6 times more</v>
      </c>
      <c r="DM16" s="192">
        <f t="shared" si="12"/>
        <v>146.39098635010643</v>
      </c>
      <c r="DN16" s="642">
        <f t="shared" si="13"/>
        <v>225.19024160682136</v>
      </c>
      <c r="DO16" s="239"/>
      <c r="DP16" s="527"/>
      <c r="GP16" s="239"/>
      <c r="GQ16" s="239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IO16" s="241"/>
      <c r="IP16" s="241"/>
      <c r="IQ16" s="241"/>
      <c r="IR16" s="241"/>
      <c r="IS16" s="241"/>
      <c r="IT16" s="241"/>
      <c r="IU16" s="241"/>
      <c r="IV16" s="241"/>
      <c r="IW16" s="241"/>
      <c r="IX16" s="241"/>
      <c r="IY16" s="241"/>
      <c r="IZ16" s="241"/>
      <c r="JA16" s="241"/>
      <c r="JB16" s="241"/>
      <c r="JC16" s="241"/>
      <c r="JD16" s="241"/>
      <c r="JE16" s="241"/>
      <c r="JF16" s="241"/>
      <c r="JG16" s="241"/>
      <c r="JH16" s="241"/>
      <c r="JI16" s="241"/>
      <c r="NH16" s="241"/>
      <c r="NI16" s="531"/>
      <c r="NJ16" s="531"/>
      <c r="NK16" s="531"/>
      <c r="NL16" s="531"/>
      <c r="NM16" s="240"/>
      <c r="NN16" s="240"/>
      <c r="NO16" s="240"/>
      <c r="NP16" s="531"/>
      <c r="NQ16" s="531"/>
      <c r="NR16" s="531"/>
      <c r="NS16" s="551"/>
      <c r="NT16" s="531"/>
      <c r="NU16" s="531"/>
      <c r="NV16" s="531"/>
      <c r="NW16" s="531"/>
      <c r="NX16" s="531"/>
      <c r="NY16" s="531"/>
      <c r="NZ16" s="531"/>
      <c r="OA16" s="531"/>
      <c r="OB16" s="531"/>
      <c r="OC16" s="531"/>
      <c r="OD16" s="531"/>
      <c r="OE16" s="531"/>
      <c r="OF16" s="531"/>
      <c r="OG16" s="531"/>
      <c r="OH16" s="531"/>
      <c r="OI16" s="531"/>
      <c r="OJ16" s="531"/>
      <c r="OK16" s="531"/>
      <c r="OL16" s="531"/>
      <c r="OM16" s="531"/>
      <c r="ON16" s="241"/>
      <c r="OO16" s="239"/>
      <c r="OP16" s="239"/>
      <c r="OQ16" s="239"/>
      <c r="OR16" s="239"/>
      <c r="OS16" s="239"/>
      <c r="OT16" s="239"/>
      <c r="OU16" s="239"/>
      <c r="OV16" s="239"/>
      <c r="OW16" s="239"/>
      <c r="OX16" s="241"/>
      <c r="OY16" s="241"/>
      <c r="OZ16" s="241"/>
      <c r="PA16" s="240"/>
      <c r="PB16" s="240" t="s">
        <v>165</v>
      </c>
      <c r="PC16" s="240"/>
      <c r="PD16" s="240" t="s">
        <v>166</v>
      </c>
      <c r="PE16" s="240"/>
      <c r="PF16" s="240"/>
      <c r="PG16" s="240"/>
      <c r="PH16" s="240"/>
      <c r="PI16" s="240"/>
      <c r="PJ16" s="240"/>
      <c r="PK16" s="240"/>
      <c r="PL16" s="240"/>
      <c r="PM16" s="240"/>
      <c r="PN16" s="240"/>
      <c r="PO16" s="240"/>
      <c r="PP16" s="240"/>
      <c r="PQ16" s="240"/>
      <c r="PR16" s="240"/>
      <c r="PS16" s="240"/>
      <c r="PT16" s="240"/>
      <c r="PU16" s="240"/>
      <c r="PV16" s="240"/>
      <c r="PW16" s="240"/>
      <c r="PX16" s="240"/>
      <c r="PY16" s="240"/>
      <c r="PZ16" s="240"/>
      <c r="QA16" s="240"/>
      <c r="QB16" s="240"/>
      <c r="QC16" s="240"/>
      <c r="QD16" s="240"/>
      <c r="QE16" s="240"/>
      <c r="QF16" s="240"/>
      <c r="QG16" s="240"/>
      <c r="QH16" s="240"/>
      <c r="QI16" s="241"/>
      <c r="QJ16" s="241"/>
      <c r="QK16" s="241"/>
      <c r="QL16" s="241"/>
      <c r="QM16" s="241"/>
      <c r="QN16" s="241"/>
      <c r="QO16" s="241"/>
    </row>
    <row r="17" spans="1:457" s="236" customFormat="1" ht="30" customHeight="1">
      <c r="A17" s="582">
        <v>2710</v>
      </c>
      <c r="B17" s="199" t="str">
        <f>IF('1'!A1=1,D17,F17)</f>
        <v>petroleum oils, not crude</v>
      </c>
      <c r="C17" s="456">
        <v>2710</v>
      </c>
      <c r="D17" s="461" t="s">
        <v>63</v>
      </c>
      <c r="E17" s="456">
        <v>2710</v>
      </c>
      <c r="F17" s="461" t="s">
        <v>123</v>
      </c>
      <c r="G17" s="337">
        <v>208.46800791999999</v>
      </c>
      <c r="H17" s="337">
        <v>248.97205731</v>
      </c>
      <c r="I17" s="337">
        <v>294.23178257000001</v>
      </c>
      <c r="J17" s="337">
        <v>372.85420213999998</v>
      </c>
      <c r="K17" s="337">
        <v>207.63706407000001</v>
      </c>
      <c r="L17" s="337">
        <v>383.77951920999999</v>
      </c>
      <c r="M17" s="337">
        <v>620.68134827999995</v>
      </c>
      <c r="N17" s="337">
        <v>419.53913979999999</v>
      </c>
      <c r="O17" s="337">
        <v>324.68473153000002</v>
      </c>
      <c r="P17" s="337">
        <v>413.90140037999998</v>
      </c>
      <c r="Q17" s="337">
        <v>493.17263251000003</v>
      </c>
      <c r="R17" s="337">
        <v>487.32868539999998</v>
      </c>
      <c r="S17" s="337">
        <v>328.06666294000001</v>
      </c>
      <c r="T17" s="337">
        <v>279.13158777000001</v>
      </c>
      <c r="U17" s="337">
        <v>627.37706890000004</v>
      </c>
      <c r="V17" s="337">
        <v>678.20339437999996</v>
      </c>
      <c r="W17" s="337">
        <v>358.66046555000003</v>
      </c>
      <c r="X17" s="337">
        <v>362.94892417</v>
      </c>
      <c r="Y17" s="337">
        <v>679.41960862999997</v>
      </c>
      <c r="Z17" s="337">
        <v>627.69469272000003</v>
      </c>
      <c r="AA17" s="337">
        <v>193.83305734999999</v>
      </c>
      <c r="AB17" s="337">
        <v>274.59022556999997</v>
      </c>
      <c r="AC17" s="337">
        <v>295.77011212999997</v>
      </c>
      <c r="AD17" s="337">
        <v>397.91218305000001</v>
      </c>
      <c r="AE17" s="337">
        <v>126.69449711999999</v>
      </c>
      <c r="AF17" s="337">
        <v>150.68773164000001</v>
      </c>
      <c r="AG17" s="337">
        <v>190.01735486000001</v>
      </c>
      <c r="AH17" s="337">
        <v>299.02124622999997</v>
      </c>
      <c r="AI17" s="337">
        <v>171.38379241999999</v>
      </c>
      <c r="AJ17" s="337">
        <v>176.28626752</v>
      </c>
      <c r="AK17" s="337">
        <v>202.7948049</v>
      </c>
      <c r="AL17" s="337">
        <v>283.11750403999997</v>
      </c>
      <c r="AM17" s="337">
        <v>183.38585638999999</v>
      </c>
      <c r="AN17" s="337">
        <v>225.08747693999999</v>
      </c>
      <c r="AO17" s="337">
        <v>302.04205795000001</v>
      </c>
      <c r="AP17" s="337">
        <v>372.90051880999999</v>
      </c>
      <c r="AQ17" s="645">
        <v>222.67868805000001</v>
      </c>
      <c r="AR17" s="337">
        <v>239.47693537000001</v>
      </c>
      <c r="AS17" s="337">
        <v>264.36491387000001</v>
      </c>
      <c r="AT17" s="337">
        <v>338.20291486000002</v>
      </c>
      <c r="AU17" s="337">
        <v>216.73161303000001</v>
      </c>
      <c r="AV17" s="337">
        <v>141.51959579000001</v>
      </c>
      <c r="AW17" s="337">
        <v>176.31254805</v>
      </c>
      <c r="AX17" s="337">
        <v>172.97200620999999</v>
      </c>
      <c r="AY17" s="337">
        <v>143.32619586000001</v>
      </c>
      <c r="AZ17" s="337">
        <v>254.11896254000001</v>
      </c>
      <c r="BA17" s="337">
        <v>362.35990174</v>
      </c>
      <c r="BB17" s="337">
        <v>422.87050749000002</v>
      </c>
      <c r="BC17" s="337">
        <v>193.20308163999999</v>
      </c>
      <c r="BD17" s="337">
        <v>1051.2363832000001</v>
      </c>
      <c r="BE17" s="337">
        <v>2021.7492280600002</v>
      </c>
      <c r="BF17" s="337">
        <v>1884.75590943</v>
      </c>
      <c r="BG17" s="337">
        <v>1621.5767167000001</v>
      </c>
      <c r="BH17" s="337">
        <v>944.84663914999999</v>
      </c>
      <c r="BI17" s="337">
        <v>1205.44609724</v>
      </c>
      <c r="BJ17" s="337">
        <v>1331.2796662400001</v>
      </c>
      <c r="BK17" s="337">
        <v>1137.95417208</v>
      </c>
      <c r="BL17" s="337">
        <v>1239.1018613900001</v>
      </c>
      <c r="BM17" s="302">
        <f t="shared" si="7"/>
        <v>2566.42335585</v>
      </c>
      <c r="BN17" s="638">
        <f t="shared" si="8"/>
        <v>2377.0560334700003</v>
      </c>
      <c r="BO17" s="302">
        <f t="shared" si="0"/>
        <v>1162.1055781</v>
      </c>
      <c r="BP17" s="302">
        <f t="shared" si="1"/>
        <v>766.42082985000002</v>
      </c>
      <c r="BQ17" s="302">
        <f t="shared" si="2"/>
        <v>833.58236887999999</v>
      </c>
      <c r="BR17" s="302">
        <f t="shared" si="3"/>
        <v>1083.4159100899999</v>
      </c>
      <c r="BS17" s="290">
        <f t="shared" si="14"/>
        <v>1064.72345215</v>
      </c>
      <c r="BT17" s="290">
        <f t="shared" si="15"/>
        <v>707.53576308000004</v>
      </c>
      <c r="BU17" s="290">
        <f t="shared" si="4"/>
        <v>1182.6755676299999</v>
      </c>
      <c r="BV17" s="290">
        <f t="shared" si="5"/>
        <v>5150.9446023300006</v>
      </c>
      <c r="BW17" s="290">
        <f t="shared" si="9"/>
        <v>5103.1491193300008</v>
      </c>
      <c r="BX17" s="193">
        <f t="shared" si="29"/>
        <v>109.32548352698528</v>
      </c>
      <c r="BY17" s="192">
        <f t="shared" si="30"/>
        <v>130.02789367897128</v>
      </c>
      <c r="BZ17" s="192">
        <f t="shared" si="31"/>
        <v>108.29525692120812</v>
      </c>
      <c r="CA17" s="192">
        <f t="shared" si="32"/>
        <v>92.552573154521895</v>
      </c>
      <c r="CB17" s="192">
        <f>AA17/W17*100</f>
        <v>54.043608361674359</v>
      </c>
      <c r="CC17" s="192">
        <f t="shared" si="33"/>
        <v>75.655335305908196</v>
      </c>
      <c r="CD17" s="192">
        <f t="shared" si="34"/>
        <v>43.53276066412019</v>
      </c>
      <c r="CE17" s="192">
        <f t="shared" si="35"/>
        <v>63.392631428142309</v>
      </c>
      <c r="CF17" s="192">
        <f t="shared" si="18"/>
        <v>65.362688311328952</v>
      </c>
      <c r="CG17" s="192">
        <f>AF17/AB17*100</f>
        <v>54.87731084644377</v>
      </c>
      <c r="CH17" s="192">
        <f t="shared" si="41"/>
        <v>64.244948041430774</v>
      </c>
      <c r="CI17" s="192">
        <f t="shared" si="42"/>
        <v>75.147547365350761</v>
      </c>
      <c r="CJ17" s="192">
        <f>AI17/AE17*100</f>
        <v>135.27327256974081</v>
      </c>
      <c r="CK17" s="192">
        <f t="shared" si="36"/>
        <v>116.98780358652958</v>
      </c>
      <c r="CL17" s="192">
        <f t="shared" si="36"/>
        <v>106.72435949306529</v>
      </c>
      <c r="CM17" s="192">
        <f t="shared" si="36"/>
        <v>94.681400605973252</v>
      </c>
      <c r="CN17" s="192">
        <f t="shared" si="21"/>
        <v>107.00303325100151</v>
      </c>
      <c r="CO17" s="192">
        <f t="shared" si="37"/>
        <v>127.68293305345718</v>
      </c>
      <c r="CP17" s="192">
        <f t="shared" si="37"/>
        <v>148.93974137993317</v>
      </c>
      <c r="CQ17" s="192">
        <f>AP17/AL17*100</f>
        <v>131.71227970324122</v>
      </c>
      <c r="CR17" s="192">
        <f t="shared" si="38"/>
        <v>121.42631522053556</v>
      </c>
      <c r="CS17" s="192">
        <f t="shared" si="38"/>
        <v>106.39282941264463</v>
      </c>
      <c r="CT17" s="192">
        <f t="shared" si="38"/>
        <v>87.525861684389312</v>
      </c>
      <c r="CU17" s="192">
        <f>AT17/AP17*100</f>
        <v>90.695211671808082</v>
      </c>
      <c r="CV17" s="192">
        <f t="shared" si="39"/>
        <v>97.329302111450986</v>
      </c>
      <c r="CW17" s="192">
        <f t="shared" si="39"/>
        <v>59.095292651606478</v>
      </c>
      <c r="CX17" s="192">
        <f t="shared" si="23"/>
        <v>66.692869892977072</v>
      </c>
      <c r="CY17" s="192">
        <f t="shared" si="24"/>
        <v>51.14444571880825</v>
      </c>
      <c r="CZ17" s="192">
        <f t="shared" si="25"/>
        <v>66.130729087574679</v>
      </c>
      <c r="DA17" s="192">
        <f t="shared" si="26"/>
        <v>179.5645056230131</v>
      </c>
      <c r="DB17" s="192">
        <f t="shared" si="43"/>
        <v>205.52133455483798</v>
      </c>
      <c r="DC17" s="192">
        <f t="shared" si="43"/>
        <v>244.47337852843424</v>
      </c>
      <c r="DD17" s="193">
        <f t="shared" ref="DD17:DD38" si="44">BC17/AY17*100</f>
        <v>134.79956017860081</v>
      </c>
      <c r="DE17" s="192">
        <f t="shared" ref="DE17:DE38" si="45">BD17/AZ17*100</f>
        <v>413.67884265406934</v>
      </c>
      <c r="DF17" s="242" t="str">
        <f>IF('1'!$A$1=1,NM17,NN17)</f>
        <v>5.6 times more</v>
      </c>
      <c r="DG17" s="192">
        <f t="shared" ref="DG17:DG38" si="46">BF17/BB17*100</f>
        <v>445.70521614694786</v>
      </c>
      <c r="DH17" s="242" t="str">
        <f>IF('1'!$A$1=1,NM18,NN18)</f>
        <v>8.4 times more</v>
      </c>
      <c r="DI17" s="192">
        <f t="shared" ref="DI17:DI34" si="47">BH17/BD17*100</f>
        <v>89.879560320567862</v>
      </c>
      <c r="DJ17" s="192">
        <f t="shared" ref="DJ17:DJ34" si="48">BI17/BE17*100</f>
        <v>59.623917769302373</v>
      </c>
      <c r="DK17" s="192">
        <f t="shared" ref="DK17:DK34" si="49">BJ17/BF17*100</f>
        <v>70.634062457595064</v>
      </c>
      <c r="DL17" s="192">
        <f t="shared" si="11"/>
        <v>70.175783875079361</v>
      </c>
      <c r="DM17" s="192">
        <f t="shared" si="12"/>
        <v>131.14317287562318</v>
      </c>
      <c r="DN17" s="642">
        <f t="shared" si="13"/>
        <v>92.621352905460867</v>
      </c>
      <c r="DO17" s="239"/>
      <c r="DP17" s="527"/>
      <c r="GP17" s="239"/>
      <c r="GQ17" s="239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IO17" s="241"/>
      <c r="IP17" s="241"/>
      <c r="IQ17" s="241"/>
      <c r="IR17" s="241"/>
      <c r="IS17" s="241"/>
      <c r="IT17" s="241"/>
      <c r="IU17" s="241"/>
      <c r="IV17" s="241"/>
      <c r="IW17" s="241"/>
      <c r="IX17" s="241"/>
      <c r="IY17" s="241"/>
      <c r="IZ17" s="241"/>
      <c r="JA17" s="241"/>
      <c r="JB17" s="241"/>
      <c r="JC17" s="241"/>
      <c r="JD17" s="241"/>
      <c r="JE17" s="241"/>
      <c r="JF17" s="241"/>
      <c r="JG17" s="241"/>
      <c r="JH17" s="241"/>
      <c r="JI17" s="241"/>
      <c r="NH17" s="241"/>
      <c r="NI17" s="531"/>
      <c r="NJ17" s="531"/>
      <c r="NK17" s="531"/>
      <c r="NL17" s="531"/>
      <c r="NM17" s="475" t="s">
        <v>248</v>
      </c>
      <c r="NN17" s="475" t="s">
        <v>264</v>
      </c>
      <c r="NO17" s="475"/>
      <c r="NP17" s="531"/>
      <c r="NQ17" s="531"/>
      <c r="NR17" s="531"/>
      <c r="NS17" s="551"/>
      <c r="NT17" s="531"/>
      <c r="NU17" s="531"/>
      <c r="NV17" s="531"/>
      <c r="NW17" s="531"/>
      <c r="NX17" s="531"/>
      <c r="NY17" s="531"/>
      <c r="NZ17" s="531"/>
      <c r="OA17" s="531"/>
      <c r="OB17" s="531"/>
      <c r="OC17" s="531"/>
      <c r="OD17" s="531"/>
      <c r="OE17" s="531"/>
      <c r="OF17" s="531"/>
      <c r="OG17" s="531"/>
      <c r="OH17" s="531"/>
      <c r="OI17" s="531"/>
      <c r="OJ17" s="531"/>
      <c r="OK17" s="531"/>
      <c r="OL17" s="531"/>
      <c r="OM17" s="531"/>
      <c r="ON17" s="241"/>
      <c r="OO17" s="239"/>
      <c r="OP17" s="239"/>
      <c r="OQ17" s="239"/>
      <c r="OR17" s="239"/>
      <c r="OS17" s="239"/>
      <c r="OT17" s="239"/>
      <c r="OU17" s="239"/>
      <c r="OV17" s="239"/>
      <c r="OW17" s="239"/>
      <c r="OX17" s="241"/>
      <c r="OY17" s="241"/>
      <c r="OZ17" s="241"/>
      <c r="PA17" s="240"/>
      <c r="PB17" s="240"/>
      <c r="PC17" s="240"/>
      <c r="PD17" s="240"/>
      <c r="PE17" s="240"/>
      <c r="PF17" s="240"/>
      <c r="PG17" s="240"/>
      <c r="PH17" s="240"/>
      <c r="PI17" s="240"/>
      <c r="PJ17" s="240"/>
      <c r="PK17" s="240"/>
      <c r="PL17" s="240"/>
      <c r="PM17" s="240"/>
      <c r="PN17" s="240"/>
      <c r="PO17" s="240"/>
      <c r="PP17" s="240"/>
      <c r="PQ17" s="240"/>
      <c r="PR17" s="240"/>
      <c r="PS17" s="240"/>
      <c r="PT17" s="240"/>
      <c r="PU17" s="240"/>
      <c r="PV17" s="240"/>
      <c r="PW17" s="240"/>
      <c r="PX17" s="240"/>
      <c r="PY17" s="240"/>
      <c r="PZ17" s="240"/>
      <c r="QA17" s="240"/>
      <c r="QB17" s="240"/>
      <c r="QC17" s="240"/>
      <c r="QD17" s="240"/>
      <c r="QE17" s="240"/>
      <c r="QF17" s="240"/>
      <c r="QG17" s="240"/>
      <c r="QH17" s="240"/>
      <c r="QI17" s="241"/>
      <c r="QJ17" s="241"/>
      <c r="QK17" s="241"/>
      <c r="QL17" s="241"/>
      <c r="QM17" s="241"/>
      <c r="QN17" s="241"/>
      <c r="QO17" s="241"/>
    </row>
    <row r="18" spans="1:457" s="236" customFormat="1" ht="30" customHeight="1">
      <c r="A18" s="582">
        <v>2711</v>
      </c>
      <c r="B18" s="199" t="str">
        <f>IF('1'!A1=1,D18,F18)</f>
        <v>natural gas</v>
      </c>
      <c r="C18" s="456">
        <v>2711</v>
      </c>
      <c r="D18" s="461" t="s">
        <v>62</v>
      </c>
      <c r="E18" s="456">
        <v>2711</v>
      </c>
      <c r="F18" s="461" t="s">
        <v>144</v>
      </c>
      <c r="G18" s="337">
        <v>0.24505972000000001</v>
      </c>
      <c r="H18" s="337">
        <v>4.3008500000000002E-3</v>
      </c>
      <c r="I18" s="337">
        <v>0.42483969999999999</v>
      </c>
      <c r="J18" s="337">
        <v>0.11657895</v>
      </c>
      <c r="K18" s="337">
        <v>9.3385299999999994E-3</v>
      </c>
      <c r="L18" s="337">
        <v>6.3563519999999998E-2</v>
      </c>
      <c r="M18" s="337">
        <v>9.1696700000000006E-2</v>
      </c>
      <c r="N18" s="337">
        <v>0.16239194000000001</v>
      </c>
      <c r="O18" s="337">
        <v>0</v>
      </c>
      <c r="P18" s="337">
        <v>0.10619609000000001</v>
      </c>
      <c r="Q18" s="337">
        <v>0.4253498</v>
      </c>
      <c r="R18" s="337">
        <v>22.65952819</v>
      </c>
      <c r="S18" s="337">
        <v>48.154047069999997</v>
      </c>
      <c r="T18" s="337">
        <v>211.32508652999999</v>
      </c>
      <c r="U18" s="337">
        <v>343.06382172000002</v>
      </c>
      <c r="V18" s="337">
        <v>251.56234975999999</v>
      </c>
      <c r="W18" s="337">
        <v>2.1026590000000001E-2</v>
      </c>
      <c r="X18" s="337">
        <v>208.72119319999999</v>
      </c>
      <c r="Y18" s="337">
        <v>564.50764802000003</v>
      </c>
      <c r="Z18" s="337">
        <v>657.08750005000002</v>
      </c>
      <c r="AA18" s="337">
        <v>744.35706760000005</v>
      </c>
      <c r="AB18" s="337">
        <v>431.98383963999999</v>
      </c>
      <c r="AC18" s="337">
        <v>396.06737292999998</v>
      </c>
      <c r="AD18" s="337">
        <v>344.39965797000002</v>
      </c>
      <c r="AE18" s="337">
        <v>359.46935360999998</v>
      </c>
      <c r="AF18" s="337">
        <v>52.03596434</v>
      </c>
      <c r="AG18" s="337">
        <v>431.17869485</v>
      </c>
      <c r="AH18" s="337">
        <v>534.73221209999997</v>
      </c>
      <c r="AI18" s="290">
        <v>534.63842011999998</v>
      </c>
      <c r="AJ18" s="290">
        <v>358.35936705</v>
      </c>
      <c r="AK18" s="290">
        <v>444.53513235999998</v>
      </c>
      <c r="AL18" s="290">
        <v>465.72255374999997</v>
      </c>
      <c r="AM18" s="290">
        <v>277.93967175</v>
      </c>
      <c r="AN18" s="290">
        <v>352.22941115999998</v>
      </c>
      <c r="AO18" s="290">
        <v>717.31884458000002</v>
      </c>
      <c r="AP18" s="290">
        <v>444.79935698999998</v>
      </c>
      <c r="AQ18" s="646">
        <v>259.57048954999999</v>
      </c>
      <c r="AR18" s="290">
        <v>407.61031910999998</v>
      </c>
      <c r="AS18" s="290">
        <v>395.5905568</v>
      </c>
      <c r="AT18" s="290">
        <v>208.89391401</v>
      </c>
      <c r="AU18" s="290">
        <v>457.93310423999998</v>
      </c>
      <c r="AV18" s="290">
        <v>137.70207156999999</v>
      </c>
      <c r="AW18" s="290">
        <v>159.58255131000001</v>
      </c>
      <c r="AX18" s="290">
        <v>262.01758734999999</v>
      </c>
      <c r="AY18" s="290">
        <v>367.64358955</v>
      </c>
      <c r="AZ18" s="290">
        <v>113.6310433</v>
      </c>
      <c r="BA18" s="290">
        <v>469.81984497000002</v>
      </c>
      <c r="BB18" s="290">
        <v>400.96760918000001</v>
      </c>
      <c r="BC18" s="290">
        <v>528.17072911000002</v>
      </c>
      <c r="BD18" s="290">
        <v>134.80360480000002</v>
      </c>
      <c r="BE18" s="290">
        <v>104.26114715999999</v>
      </c>
      <c r="BF18" s="290">
        <v>183.50638698</v>
      </c>
      <c r="BG18" s="290">
        <v>690.58693476999997</v>
      </c>
      <c r="BH18" s="290">
        <v>201.94606300999999</v>
      </c>
      <c r="BI18" s="290">
        <v>104.50931408</v>
      </c>
      <c r="BJ18" s="290">
        <v>87.391163790000007</v>
      </c>
      <c r="BK18" s="290">
        <v>74.170688200000001</v>
      </c>
      <c r="BL18" s="290">
        <v>93.382769060000015</v>
      </c>
      <c r="BM18" s="302">
        <f t="shared" si="7"/>
        <v>892.53299777999996</v>
      </c>
      <c r="BN18" s="638">
        <f t="shared" si="8"/>
        <v>167.55345726000002</v>
      </c>
      <c r="BO18" s="302">
        <f t="shared" si="0"/>
        <v>1916.8079381399998</v>
      </c>
      <c r="BP18" s="302">
        <f t="shared" si="1"/>
        <v>1377.4162249000001</v>
      </c>
      <c r="BQ18" s="302">
        <f t="shared" si="2"/>
        <v>1803.2554732799999</v>
      </c>
      <c r="BR18" s="302">
        <f t="shared" si="3"/>
        <v>1792.2872844799999</v>
      </c>
      <c r="BS18" s="290">
        <f t="shared" si="14"/>
        <v>1271.6652794699999</v>
      </c>
      <c r="BT18" s="290">
        <f t="shared" si="15"/>
        <v>1017.2353144699999</v>
      </c>
      <c r="BU18" s="290">
        <f t="shared" si="4"/>
        <v>1352.062087</v>
      </c>
      <c r="BV18" s="290">
        <f t="shared" si="5"/>
        <v>950.74186804999999</v>
      </c>
      <c r="BW18" s="290">
        <f t="shared" si="9"/>
        <v>1084.43347565</v>
      </c>
      <c r="BX18" s="193">
        <f t="shared" si="29"/>
        <v>4.3665260303945623E-2</v>
      </c>
      <c r="BY18" s="192">
        <f t="shared" si="30"/>
        <v>98.76782573580995</v>
      </c>
      <c r="BZ18" s="192">
        <f t="shared" si="31"/>
        <v>164.54887174921546</v>
      </c>
      <c r="CA18" s="192">
        <f t="shared" si="32"/>
        <v>261.20264048928084</v>
      </c>
      <c r="CB18" s="192" t="s">
        <v>178</v>
      </c>
      <c r="CC18" s="192">
        <f t="shared" si="33"/>
        <v>206.96692703652099</v>
      </c>
      <c r="CD18" s="192">
        <f t="shared" si="34"/>
        <v>70.16156013460558</v>
      </c>
      <c r="CE18" s="192">
        <f t="shared" si="35"/>
        <v>52.413058830641809</v>
      </c>
      <c r="CF18" s="192">
        <f t="shared" si="18"/>
        <v>48.292596289711106</v>
      </c>
      <c r="CG18" s="192">
        <f t="shared" si="19"/>
        <v>12.045812728403202</v>
      </c>
      <c r="CH18" s="192">
        <f t="shared" si="41"/>
        <v>108.86498720161065</v>
      </c>
      <c r="CI18" s="192">
        <f t="shared" si="42"/>
        <v>155.26502414429791</v>
      </c>
      <c r="CJ18" s="192">
        <f>AI18/AE18*100</f>
        <v>148.72990277219756</v>
      </c>
      <c r="CK18" s="242" t="str">
        <f>IF('1'!$A$1=1,PB18,PD18)</f>
        <v>5.9 times more</v>
      </c>
      <c r="CL18" s="192">
        <f t="shared" ref="CL18:CM20" si="50">AK18/AG18*100</f>
        <v>103.09765711282337</v>
      </c>
      <c r="CM18" s="192">
        <f t="shared" si="50"/>
        <v>87.09453876380752</v>
      </c>
      <c r="CN18" s="192">
        <f t="shared" si="21"/>
        <v>51.986475586175843</v>
      </c>
      <c r="CO18" s="192">
        <f t="shared" si="37"/>
        <v>98.28943891143085</v>
      </c>
      <c r="CP18" s="192">
        <f t="shared" si="37"/>
        <v>161.36381409762015</v>
      </c>
      <c r="CQ18" s="192">
        <f>AP18/AL18*100</f>
        <v>95.507368798971342</v>
      </c>
      <c r="CR18" s="192">
        <f t="shared" si="38"/>
        <v>93.390946285450511</v>
      </c>
      <c r="CS18" s="192">
        <f t="shared" si="38"/>
        <v>115.72296525937841</v>
      </c>
      <c r="CT18" s="192">
        <f t="shared" si="38"/>
        <v>55.148496347063578</v>
      </c>
      <c r="CU18" s="192">
        <f>AT18/AP18*100</f>
        <v>46.963627695778435</v>
      </c>
      <c r="CV18" s="192">
        <f t="shared" si="39"/>
        <v>176.41955564127804</v>
      </c>
      <c r="CW18" s="192">
        <f t="shared" si="39"/>
        <v>33.782773672331622</v>
      </c>
      <c r="CX18" s="192">
        <f t="shared" si="23"/>
        <v>40.340333854501154</v>
      </c>
      <c r="CY18" s="192">
        <f t="shared" si="24"/>
        <v>125.4309339703678</v>
      </c>
      <c r="CZ18" s="192">
        <f t="shared" si="25"/>
        <v>80.283252323535933</v>
      </c>
      <c r="DA18" s="192">
        <f t="shared" si="26"/>
        <v>82.519487183049662</v>
      </c>
      <c r="DB18" s="192">
        <f t="shared" si="43"/>
        <v>294.40552310593336</v>
      </c>
      <c r="DC18" s="192">
        <f t="shared" si="43"/>
        <v>153.03079966322727</v>
      </c>
      <c r="DD18" s="193">
        <f t="shared" si="44"/>
        <v>143.66379399039354</v>
      </c>
      <c r="DE18" s="192">
        <f t="shared" si="45"/>
        <v>118.63272648487599</v>
      </c>
      <c r="DF18" s="192">
        <f t="shared" ref="DF18:DF38" si="51">BE18/BA18*100</f>
        <v>22.191729080038648</v>
      </c>
      <c r="DG18" s="192">
        <f t="shared" si="46"/>
        <v>45.765888011572876</v>
      </c>
      <c r="DH18" s="192">
        <f t="shared" ref="DH18:DH38" si="52">BG18/BC18*100</f>
        <v>130.75070175389712</v>
      </c>
      <c r="DI18" s="192">
        <f t="shared" si="47"/>
        <v>149.80761331242974</v>
      </c>
      <c r="DJ18" s="192">
        <f t="shared" si="48"/>
        <v>100.23802435208118</v>
      </c>
      <c r="DK18" s="192">
        <f t="shared" si="49"/>
        <v>47.622954834550036</v>
      </c>
      <c r="DL18" s="192">
        <f t="shared" si="11"/>
        <v>10.740239130747899</v>
      </c>
      <c r="DM18" s="192">
        <f t="shared" si="12"/>
        <v>46.241440743202745</v>
      </c>
      <c r="DN18" s="642">
        <f t="shared" si="13"/>
        <v>18.772802538030106</v>
      </c>
      <c r="DO18" s="239"/>
      <c r="DP18" s="527"/>
      <c r="GP18" s="239"/>
      <c r="GQ18" s="239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IO18" s="241"/>
      <c r="IP18" s="241"/>
      <c r="IQ18" s="241"/>
      <c r="IR18" s="241"/>
      <c r="IS18" s="241"/>
      <c r="IT18" s="241"/>
      <c r="IU18" s="241"/>
      <c r="IV18" s="241"/>
      <c r="IW18" s="241"/>
      <c r="IX18" s="241"/>
      <c r="IY18" s="241"/>
      <c r="IZ18" s="241"/>
      <c r="JA18" s="241"/>
      <c r="JB18" s="241"/>
      <c r="JC18" s="241"/>
      <c r="JD18" s="241"/>
      <c r="JE18" s="241"/>
      <c r="JF18" s="241"/>
      <c r="JG18" s="241"/>
      <c r="JH18" s="241"/>
      <c r="JI18" s="241"/>
      <c r="NH18" s="241"/>
      <c r="NI18" s="531"/>
      <c r="NJ18" s="531"/>
      <c r="NK18" s="531"/>
      <c r="NL18" s="531"/>
      <c r="NM18" s="475" t="s">
        <v>316</v>
      </c>
      <c r="NN18" s="475" t="s">
        <v>317</v>
      </c>
      <c r="NO18" s="475"/>
      <c r="NP18" s="531"/>
      <c r="NQ18" s="531"/>
      <c r="NR18" s="531"/>
      <c r="NS18" s="551"/>
      <c r="NT18" s="531"/>
      <c r="NU18" s="531"/>
      <c r="NV18" s="531"/>
      <c r="NW18" s="531"/>
      <c r="NX18" s="531"/>
      <c r="NY18" s="531"/>
      <c r="NZ18" s="531"/>
      <c r="OA18" s="531"/>
      <c r="OB18" s="531"/>
      <c r="OC18" s="531"/>
      <c r="OD18" s="531"/>
      <c r="OE18" s="531"/>
      <c r="OF18" s="531"/>
      <c r="OG18" s="531"/>
      <c r="OH18" s="531"/>
      <c r="OI18" s="531"/>
      <c r="OJ18" s="531"/>
      <c r="OK18" s="531"/>
      <c r="OL18" s="531"/>
      <c r="OM18" s="531"/>
      <c r="ON18" s="241"/>
      <c r="OO18" s="239"/>
      <c r="OP18" s="239"/>
      <c r="OQ18" s="239"/>
      <c r="OR18" s="239"/>
      <c r="OS18" s="239"/>
      <c r="OT18" s="239"/>
      <c r="OU18" s="239"/>
      <c r="OV18" s="239"/>
      <c r="OW18" s="239"/>
      <c r="OX18" s="241"/>
      <c r="OY18" s="241"/>
      <c r="OZ18" s="241"/>
      <c r="PA18" s="240"/>
      <c r="PB18" s="240" t="s">
        <v>174</v>
      </c>
      <c r="PC18" s="240"/>
      <c r="PD18" s="240" t="s">
        <v>175</v>
      </c>
      <c r="PE18" s="240"/>
      <c r="PF18" s="240"/>
      <c r="PG18" s="240"/>
      <c r="PH18" s="240"/>
      <c r="PI18" s="240"/>
      <c r="PJ18" s="240"/>
      <c r="PK18" s="240"/>
      <c r="PL18" s="240"/>
      <c r="PM18" s="240"/>
      <c r="PN18" s="240"/>
      <c r="PO18" s="240"/>
      <c r="PP18" s="240"/>
      <c r="PQ18" s="240"/>
      <c r="PR18" s="240"/>
      <c r="PS18" s="240"/>
      <c r="PT18" s="240"/>
      <c r="PU18" s="240"/>
      <c r="PV18" s="240"/>
      <c r="PW18" s="240"/>
      <c r="PX18" s="240"/>
      <c r="PY18" s="240"/>
      <c r="PZ18" s="240"/>
      <c r="QA18" s="240"/>
      <c r="QB18" s="240"/>
      <c r="QC18" s="240"/>
      <c r="QD18" s="240"/>
      <c r="QE18" s="240"/>
      <c r="QF18" s="240"/>
      <c r="QG18" s="240"/>
      <c r="QH18" s="240"/>
      <c r="QI18" s="241"/>
      <c r="QJ18" s="241"/>
      <c r="QK18" s="241"/>
      <c r="QL18" s="241"/>
      <c r="QM18" s="241"/>
      <c r="QN18" s="241"/>
      <c r="QO18" s="241"/>
    </row>
    <row r="19" spans="1:457" ht="34.950000000000003" customHeight="1">
      <c r="A19" s="580"/>
      <c r="B19" s="194" t="str">
        <f>IF('1'!A1=1,D19,F19)</f>
        <v>Chemicals</v>
      </c>
      <c r="C19" s="459"/>
      <c r="D19" s="460" t="s">
        <v>3</v>
      </c>
      <c r="E19" s="459"/>
      <c r="F19" s="460" t="s">
        <v>125</v>
      </c>
      <c r="G19" s="291">
        <v>925.73939167000003</v>
      </c>
      <c r="H19" s="291">
        <v>1229.9061930800001</v>
      </c>
      <c r="I19" s="291">
        <v>1409.48407172</v>
      </c>
      <c r="J19" s="291">
        <v>1546.6861857199999</v>
      </c>
      <c r="K19" s="291">
        <v>1291.64417385</v>
      </c>
      <c r="L19" s="291">
        <v>1567.2818335300001</v>
      </c>
      <c r="M19" s="291">
        <v>1559.87135745</v>
      </c>
      <c r="N19" s="291">
        <v>1723.2644556499999</v>
      </c>
      <c r="O19" s="291">
        <v>1279.14005965</v>
      </c>
      <c r="P19" s="291">
        <v>1605.9557044600001</v>
      </c>
      <c r="Q19" s="291">
        <v>1595.0086440699999</v>
      </c>
      <c r="R19" s="291">
        <v>1925.74319057</v>
      </c>
      <c r="S19" s="291">
        <v>1348.7842570800001</v>
      </c>
      <c r="T19" s="291">
        <v>1612.5171320100001</v>
      </c>
      <c r="U19" s="291">
        <v>1696.45882891</v>
      </c>
      <c r="V19" s="291">
        <v>1854.9091627</v>
      </c>
      <c r="W19" s="291">
        <v>1303.3686175</v>
      </c>
      <c r="X19" s="291">
        <v>1262.2812034000001</v>
      </c>
      <c r="Y19" s="291">
        <v>1234.1584980600001</v>
      </c>
      <c r="Z19" s="291">
        <v>1231.8181798600001</v>
      </c>
      <c r="AA19" s="291">
        <v>880.78663542000004</v>
      </c>
      <c r="AB19" s="291">
        <v>852.53050866000001</v>
      </c>
      <c r="AC19" s="291">
        <v>853.9450938</v>
      </c>
      <c r="AD19" s="291">
        <v>950.72290634000001</v>
      </c>
      <c r="AE19" s="291">
        <v>998.36221493999994</v>
      </c>
      <c r="AF19" s="291">
        <v>964.70213450999995</v>
      </c>
      <c r="AG19" s="291">
        <v>964.92855780000002</v>
      </c>
      <c r="AH19" s="291">
        <v>1063.5608263300001</v>
      </c>
      <c r="AI19" s="291">
        <v>1123.9048132200001</v>
      </c>
      <c r="AJ19" s="291">
        <v>1096.71280834</v>
      </c>
      <c r="AK19" s="291">
        <v>1131.3789144899999</v>
      </c>
      <c r="AL19" s="291">
        <v>1302.0316159900001</v>
      </c>
      <c r="AM19" s="291">
        <v>1367.67483356</v>
      </c>
      <c r="AN19" s="291">
        <v>1250.4551150100001</v>
      </c>
      <c r="AO19" s="291">
        <v>1247.52198449</v>
      </c>
      <c r="AP19" s="291">
        <v>1342.79052241</v>
      </c>
      <c r="AQ19" s="644">
        <v>1439.79178615</v>
      </c>
      <c r="AR19" s="291">
        <v>1381.5314082800001</v>
      </c>
      <c r="AS19" s="291">
        <v>1372.43418645</v>
      </c>
      <c r="AT19" s="291">
        <v>1407.9616900399999</v>
      </c>
      <c r="AU19" s="291">
        <v>1557.5683795800001</v>
      </c>
      <c r="AV19" s="291">
        <v>1149.9728634999999</v>
      </c>
      <c r="AW19" s="291">
        <v>1417.12944296</v>
      </c>
      <c r="AX19" s="291">
        <v>1645.4121818399999</v>
      </c>
      <c r="AY19" s="291">
        <v>1618.46791289</v>
      </c>
      <c r="AZ19" s="291">
        <v>1692.5847566699999</v>
      </c>
      <c r="BA19" s="291">
        <v>1821.33947754</v>
      </c>
      <c r="BB19" s="291">
        <v>2127.4024681300002</v>
      </c>
      <c r="BC19" s="291">
        <v>1382.6110837900001</v>
      </c>
      <c r="BD19" s="291">
        <v>1060.7408833699999</v>
      </c>
      <c r="BE19" s="291">
        <v>1371.3886771100001</v>
      </c>
      <c r="BF19" s="291">
        <v>1352.0802245099999</v>
      </c>
      <c r="BG19" s="291">
        <v>1572.27452924</v>
      </c>
      <c r="BH19" s="291">
        <v>1602.96617756</v>
      </c>
      <c r="BI19" s="291">
        <v>1700.1899965799998</v>
      </c>
      <c r="BJ19" s="291">
        <v>1578.7271123200001</v>
      </c>
      <c r="BK19" s="291">
        <v>1730.7969550500002</v>
      </c>
      <c r="BL19" s="291">
        <v>1678.81351303</v>
      </c>
      <c r="BM19" s="299">
        <f t="shared" si="7"/>
        <v>3175.2407068000002</v>
      </c>
      <c r="BN19" s="637">
        <f t="shared" si="8"/>
        <v>3409.6104680799999</v>
      </c>
      <c r="BO19" s="299">
        <f t="shared" si="0"/>
        <v>3537.9851442200002</v>
      </c>
      <c r="BP19" s="299">
        <f t="shared" si="1"/>
        <v>3991.55373358</v>
      </c>
      <c r="BQ19" s="299">
        <f t="shared" si="2"/>
        <v>4654.0281520400004</v>
      </c>
      <c r="BR19" s="299">
        <f t="shared" si="3"/>
        <v>5208.4424554699999</v>
      </c>
      <c r="BS19" s="291">
        <f t="shared" si="14"/>
        <v>5601.7190709199995</v>
      </c>
      <c r="BT19" s="291">
        <f t="shared" si="15"/>
        <v>5770.0828678799999</v>
      </c>
      <c r="BU19" s="291">
        <f t="shared" si="4"/>
        <v>7259.794615230001</v>
      </c>
      <c r="BV19" s="291">
        <f t="shared" si="5"/>
        <v>5166.8208687799997</v>
      </c>
      <c r="BW19" s="291">
        <f t="shared" si="9"/>
        <v>6454.1578156999994</v>
      </c>
      <c r="BX19" s="193">
        <f t="shared" si="29"/>
        <v>96.632846258279955</v>
      </c>
      <c r="BY19" s="192">
        <f t="shared" si="30"/>
        <v>78.280173174133566</v>
      </c>
      <c r="BZ19" s="192">
        <f t="shared" si="31"/>
        <v>72.749098122998078</v>
      </c>
      <c r="CA19" s="192">
        <f t="shared" si="32"/>
        <v>66.408544667867687</v>
      </c>
      <c r="CB19" s="192">
        <f t="shared" ref="CB19:CB37" si="53">AA19/W19*100</f>
        <v>67.577707763859067</v>
      </c>
      <c r="CC19" s="192">
        <f t="shared" si="33"/>
        <v>67.53887377580196</v>
      </c>
      <c r="CD19" s="192">
        <f t="shared" si="34"/>
        <v>69.192497976745642</v>
      </c>
      <c r="CE19" s="192">
        <f t="shared" si="35"/>
        <v>77.180457463945913</v>
      </c>
      <c r="CF19" s="192">
        <f t="shared" si="18"/>
        <v>113.34892864989197</v>
      </c>
      <c r="CG19" s="192">
        <f>AF19/AB19*100</f>
        <v>113.15749110566264</v>
      </c>
      <c r="CH19" s="192">
        <f t="shared" si="41"/>
        <v>112.99655736718751</v>
      </c>
      <c r="CI19" s="192">
        <f t="shared" si="42"/>
        <v>111.86864429557004</v>
      </c>
      <c r="CJ19" s="192">
        <f>AI19/AE19*100</f>
        <v>112.57485473722031</v>
      </c>
      <c r="CK19" s="192">
        <f>AJ19/AF19*100</f>
        <v>113.68408642498258</v>
      </c>
      <c r="CL19" s="192">
        <f t="shared" si="50"/>
        <v>117.25001870288723</v>
      </c>
      <c r="CM19" s="192">
        <f t="shared" si="50"/>
        <v>122.42192301148253</v>
      </c>
      <c r="CN19" s="192">
        <f t="shared" si="21"/>
        <v>121.68956102622215</v>
      </c>
      <c r="CO19" s="192">
        <f t="shared" si="37"/>
        <v>114.01846549988839</v>
      </c>
      <c r="CP19" s="192">
        <f t="shared" si="37"/>
        <v>110.2656208731232</v>
      </c>
      <c r="CQ19" s="192">
        <f>AP19/AL19*100</f>
        <v>103.13040834949379</v>
      </c>
      <c r="CR19" s="192">
        <f t="shared" si="38"/>
        <v>105.2729604157651</v>
      </c>
      <c r="CS19" s="192">
        <f t="shared" si="38"/>
        <v>110.48228694469786</v>
      </c>
      <c r="CT19" s="192">
        <f t="shared" si="38"/>
        <v>110.01282570672014</v>
      </c>
      <c r="CU19" s="192">
        <f>AT19/AP19*100</f>
        <v>104.85341284007819</v>
      </c>
      <c r="CV19" s="192">
        <f t="shared" si="39"/>
        <v>108.18011288597043</v>
      </c>
      <c r="CW19" s="192">
        <f t="shared" si="39"/>
        <v>83.238995263358547</v>
      </c>
      <c r="CX19" s="192">
        <f t="shared" si="23"/>
        <v>103.25664115272519</v>
      </c>
      <c r="CY19" s="192">
        <f t="shared" si="24"/>
        <v>116.86484039159149</v>
      </c>
      <c r="CZ19" s="192">
        <f t="shared" si="25"/>
        <v>103.90991073704394</v>
      </c>
      <c r="DA19" s="192">
        <f t="shared" si="26"/>
        <v>147.18475630099076</v>
      </c>
      <c r="DB19" s="192">
        <f t="shared" si="43"/>
        <v>128.52315549493591</v>
      </c>
      <c r="DC19" s="192">
        <f t="shared" si="43"/>
        <v>129.29298151609706</v>
      </c>
      <c r="DD19" s="193">
        <f t="shared" si="44"/>
        <v>85.427154457523685</v>
      </c>
      <c r="DE19" s="192">
        <f t="shared" si="45"/>
        <v>62.669882804386532</v>
      </c>
      <c r="DF19" s="192">
        <f t="shared" si="51"/>
        <v>75.295610402200921</v>
      </c>
      <c r="DG19" s="192">
        <f t="shared" si="46"/>
        <v>63.555450591278415</v>
      </c>
      <c r="DH19" s="192">
        <f t="shared" si="52"/>
        <v>113.71777267473485</v>
      </c>
      <c r="DI19" s="192">
        <f t="shared" si="47"/>
        <v>151.11760116828316</v>
      </c>
      <c r="DJ19" s="192">
        <f t="shared" si="48"/>
        <v>123.97579365777615</v>
      </c>
      <c r="DK19" s="192">
        <f t="shared" si="49"/>
        <v>116.7628283959362</v>
      </c>
      <c r="DL19" s="192">
        <f t="shared" si="11"/>
        <v>110.08236302642555</v>
      </c>
      <c r="DM19" s="192">
        <f t="shared" si="12"/>
        <v>104.73168657778251</v>
      </c>
      <c r="DN19" s="642">
        <f t="shared" si="13"/>
        <v>107.38116517522846</v>
      </c>
      <c r="NM19" s="475" t="s">
        <v>318</v>
      </c>
      <c r="NN19" s="475" t="s">
        <v>319</v>
      </c>
      <c r="NO19" s="475"/>
    </row>
    <row r="20" spans="1:457" s="236" customFormat="1" ht="30" customHeight="1">
      <c r="A20" s="573">
        <v>30</v>
      </c>
      <c r="B20" s="199" t="str">
        <f>IF('1'!A1=1,D20,F20)</f>
        <v>pharmaceutical products</v>
      </c>
      <c r="C20" s="456">
        <v>30</v>
      </c>
      <c r="D20" s="461" t="s">
        <v>52</v>
      </c>
      <c r="E20" s="456">
        <v>30</v>
      </c>
      <c r="F20" s="461" t="s">
        <v>145</v>
      </c>
      <c r="G20" s="337">
        <v>313.51121102000002</v>
      </c>
      <c r="H20" s="337">
        <v>307.39281161999997</v>
      </c>
      <c r="I20" s="337">
        <v>409.08928688999998</v>
      </c>
      <c r="J20" s="337">
        <v>531.73348906000001</v>
      </c>
      <c r="K20" s="337">
        <v>401.08917156000001</v>
      </c>
      <c r="L20" s="337">
        <v>432.89910882999999</v>
      </c>
      <c r="M20" s="337">
        <v>464.40890358000001</v>
      </c>
      <c r="N20" s="337">
        <v>605.56722952999996</v>
      </c>
      <c r="O20" s="337">
        <v>378.43445794000002</v>
      </c>
      <c r="P20" s="337">
        <v>469.86387313</v>
      </c>
      <c r="Q20" s="337">
        <v>518.27184834000002</v>
      </c>
      <c r="R20" s="337">
        <v>742.34006652000005</v>
      </c>
      <c r="S20" s="337">
        <v>414.57767917000001</v>
      </c>
      <c r="T20" s="337">
        <v>496.15227361000001</v>
      </c>
      <c r="U20" s="337">
        <v>613.77105131999997</v>
      </c>
      <c r="V20" s="337">
        <v>675.76069477999999</v>
      </c>
      <c r="W20" s="337">
        <v>478.29790496999999</v>
      </c>
      <c r="X20" s="337">
        <v>409.66546671999998</v>
      </c>
      <c r="Y20" s="337">
        <v>396.64187704</v>
      </c>
      <c r="Z20" s="337">
        <v>436.54761975000002</v>
      </c>
      <c r="AA20" s="337">
        <v>207.57490870999999</v>
      </c>
      <c r="AB20" s="337">
        <v>201.89117540000001</v>
      </c>
      <c r="AC20" s="337">
        <v>210.86799481</v>
      </c>
      <c r="AD20" s="337">
        <v>293.77675520999998</v>
      </c>
      <c r="AE20" s="337">
        <v>243.14388425999999</v>
      </c>
      <c r="AF20" s="337">
        <v>254.58647994</v>
      </c>
      <c r="AG20" s="337">
        <v>270.46719684999999</v>
      </c>
      <c r="AH20" s="337">
        <v>302.10928417999997</v>
      </c>
      <c r="AI20" s="337">
        <v>254.96282518999999</v>
      </c>
      <c r="AJ20" s="337">
        <v>277.71636068999999</v>
      </c>
      <c r="AK20" s="337">
        <v>320.88104575</v>
      </c>
      <c r="AL20" s="337">
        <v>357.18918262</v>
      </c>
      <c r="AM20" s="337">
        <v>301.25875516999997</v>
      </c>
      <c r="AN20" s="337">
        <v>324.37412215000001</v>
      </c>
      <c r="AO20" s="337">
        <v>329.82253085000002</v>
      </c>
      <c r="AP20" s="337">
        <v>375.68442872000003</v>
      </c>
      <c r="AQ20" s="645">
        <v>334.50216531000001</v>
      </c>
      <c r="AR20" s="337">
        <v>350.68769185000002</v>
      </c>
      <c r="AS20" s="337">
        <v>357.97564491000003</v>
      </c>
      <c r="AT20" s="337">
        <v>436.29580334000002</v>
      </c>
      <c r="AU20" s="337">
        <v>434.34445883000001</v>
      </c>
      <c r="AV20" s="337">
        <v>313.41152678999998</v>
      </c>
      <c r="AW20" s="337">
        <v>405.6515387</v>
      </c>
      <c r="AX20" s="337">
        <v>560.61861898999996</v>
      </c>
      <c r="AY20" s="337">
        <v>412.95832487000001</v>
      </c>
      <c r="AZ20" s="337">
        <v>473.69739913000001</v>
      </c>
      <c r="BA20" s="337">
        <v>492.93345155999998</v>
      </c>
      <c r="BB20" s="337">
        <v>636.84304037000004</v>
      </c>
      <c r="BC20" s="337">
        <v>363.73637778</v>
      </c>
      <c r="BD20" s="337">
        <v>306.65623101</v>
      </c>
      <c r="BE20" s="337">
        <v>271.22308214999998</v>
      </c>
      <c r="BF20" s="337">
        <v>325.61655636</v>
      </c>
      <c r="BG20" s="337">
        <v>326.66633697999998</v>
      </c>
      <c r="BH20" s="337">
        <v>390.93720177</v>
      </c>
      <c r="BI20" s="337">
        <v>360.54518629</v>
      </c>
      <c r="BJ20" s="337">
        <v>443.00244237000004</v>
      </c>
      <c r="BK20" s="337">
        <v>430.90737695999997</v>
      </c>
      <c r="BL20" s="337">
        <v>391.35230746000002</v>
      </c>
      <c r="BM20" s="302">
        <f t="shared" si="7"/>
        <v>717.60353874999998</v>
      </c>
      <c r="BN20" s="638">
        <f t="shared" si="8"/>
        <v>822.25968441999999</v>
      </c>
      <c r="BO20" s="302">
        <f t="shared" si="0"/>
        <v>914.11083413000006</v>
      </c>
      <c r="BP20" s="302">
        <f t="shared" si="1"/>
        <v>1070.3068452299999</v>
      </c>
      <c r="BQ20" s="302">
        <f t="shared" si="2"/>
        <v>1210.74941425</v>
      </c>
      <c r="BR20" s="302">
        <f t="shared" si="3"/>
        <v>1331.13983689</v>
      </c>
      <c r="BS20" s="290">
        <f t="shared" si="14"/>
        <v>1479.46130541</v>
      </c>
      <c r="BT20" s="290">
        <f t="shared" si="15"/>
        <v>1714.02614331</v>
      </c>
      <c r="BU20" s="290">
        <f t="shared" si="4"/>
        <v>2016.43221593</v>
      </c>
      <c r="BV20" s="290">
        <f t="shared" si="5"/>
        <v>1267.2322472999999</v>
      </c>
      <c r="BW20" s="290">
        <f t="shared" si="9"/>
        <v>1521.1511674100002</v>
      </c>
      <c r="BX20" s="193">
        <f t="shared" si="29"/>
        <v>115.36991232320328</v>
      </c>
      <c r="BY20" s="192">
        <f t="shared" si="30"/>
        <v>82.56849530070221</v>
      </c>
      <c r="BZ20" s="192">
        <f t="shared" si="31"/>
        <v>64.623751183273711</v>
      </c>
      <c r="CA20" s="192">
        <f t="shared" si="32"/>
        <v>64.600919100824896</v>
      </c>
      <c r="CB20" s="192">
        <f t="shared" si="53"/>
        <v>43.398665675322071</v>
      </c>
      <c r="CC20" s="192">
        <f t="shared" si="33"/>
        <v>49.281960965967755</v>
      </c>
      <c r="CD20" s="192">
        <f t="shared" si="34"/>
        <v>53.163321125755637</v>
      </c>
      <c r="CE20" s="192">
        <f t="shared" si="35"/>
        <v>67.295466042911571</v>
      </c>
      <c r="CF20" s="192">
        <f t="shared" si="18"/>
        <v>117.13548895242099</v>
      </c>
      <c r="CG20" s="192">
        <f t="shared" si="19"/>
        <v>126.10084588174624</v>
      </c>
      <c r="CH20" s="192">
        <f t="shared" si="41"/>
        <v>128.26374960017102</v>
      </c>
      <c r="CI20" s="192">
        <f t="shared" si="42"/>
        <v>102.83634726785775</v>
      </c>
      <c r="CJ20" s="192">
        <f>AI20/AE20*100</f>
        <v>104.8608834912589</v>
      </c>
      <c r="CK20" s="192">
        <f>AJ20/AF20*100</f>
        <v>109.08527458152967</v>
      </c>
      <c r="CL20" s="192">
        <f t="shared" si="50"/>
        <v>118.63954279378261</v>
      </c>
      <c r="CM20" s="192">
        <f t="shared" si="50"/>
        <v>118.23177946665911</v>
      </c>
      <c r="CN20" s="192">
        <f t="shared" si="21"/>
        <v>118.15791378429384</v>
      </c>
      <c r="CO20" s="192">
        <f t="shared" si="37"/>
        <v>116.80050874355278</v>
      </c>
      <c r="CP20" s="192">
        <f t="shared" si="37"/>
        <v>102.78654199692629</v>
      </c>
      <c r="CQ20" s="192">
        <f>AP20/AL20*100</f>
        <v>105.17799726305721</v>
      </c>
      <c r="CR20" s="192">
        <f t="shared" si="38"/>
        <v>111.0348361896539</v>
      </c>
      <c r="CS20" s="192">
        <f t="shared" si="38"/>
        <v>108.11210509814708</v>
      </c>
      <c r="CT20" s="192">
        <f t="shared" si="38"/>
        <v>108.53583713260745</v>
      </c>
      <c r="CU20" s="192">
        <f>AT20/AP20*100</f>
        <v>116.13358712430799</v>
      </c>
      <c r="CV20" s="192">
        <f t="shared" si="39"/>
        <v>129.8480260740528</v>
      </c>
      <c r="CW20" s="192">
        <f t="shared" si="39"/>
        <v>89.370552224586135</v>
      </c>
      <c r="CX20" s="192">
        <f t="shared" si="23"/>
        <v>113.31819481797048</v>
      </c>
      <c r="CY20" s="192">
        <f t="shared" si="24"/>
        <v>128.49507483186051</v>
      </c>
      <c r="CZ20" s="192">
        <f t="shared" si="25"/>
        <v>95.076227283385137</v>
      </c>
      <c r="DA20" s="192">
        <f t="shared" si="26"/>
        <v>151.14230289538739</v>
      </c>
      <c r="DB20" s="192">
        <f t="shared" si="43"/>
        <v>121.51647523382117</v>
      </c>
      <c r="DC20" s="192">
        <f t="shared" si="43"/>
        <v>113.59648409774982</v>
      </c>
      <c r="DD20" s="193">
        <f t="shared" si="44"/>
        <v>88.080650243460965</v>
      </c>
      <c r="DE20" s="192">
        <f t="shared" si="45"/>
        <v>64.736735218139174</v>
      </c>
      <c r="DF20" s="192">
        <f t="shared" si="51"/>
        <v>55.022251237292352</v>
      </c>
      <c r="DG20" s="192">
        <f t="shared" si="46"/>
        <v>51.129797409864089</v>
      </c>
      <c r="DH20" s="192">
        <f t="shared" si="52"/>
        <v>89.808541827394222</v>
      </c>
      <c r="DI20" s="192">
        <f t="shared" si="47"/>
        <v>127.4838605047786</v>
      </c>
      <c r="DJ20" s="192">
        <f t="shared" si="48"/>
        <v>132.93307613494358</v>
      </c>
      <c r="DK20" s="192">
        <f t="shared" si="49"/>
        <v>136.0503431773349</v>
      </c>
      <c r="DL20" s="192">
        <f t="shared" si="11"/>
        <v>131.91055464842159</v>
      </c>
      <c r="DM20" s="192">
        <f t="shared" si="12"/>
        <v>100.10618219195324</v>
      </c>
      <c r="DN20" s="642">
        <f t="shared" si="13"/>
        <v>114.58411783368592</v>
      </c>
      <c r="DO20" s="239"/>
      <c r="DP20" s="527"/>
      <c r="GP20" s="239"/>
      <c r="GQ20" s="239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IO20" s="241"/>
      <c r="IP20" s="241"/>
      <c r="IQ20" s="241"/>
      <c r="IR20" s="241"/>
      <c r="IS20" s="241"/>
      <c r="IT20" s="241"/>
      <c r="IU20" s="241"/>
      <c r="IV20" s="241"/>
      <c r="IW20" s="241"/>
      <c r="IX20" s="241"/>
      <c r="IY20" s="241"/>
      <c r="IZ20" s="241"/>
      <c r="JA20" s="241"/>
      <c r="JB20" s="241"/>
      <c r="JC20" s="241"/>
      <c r="JD20" s="241"/>
      <c r="JE20" s="241"/>
      <c r="JF20" s="241"/>
      <c r="JG20" s="241"/>
      <c r="JH20" s="241"/>
      <c r="JI20" s="241"/>
      <c r="NH20" s="241"/>
      <c r="NI20" s="531"/>
      <c r="NJ20" s="531"/>
      <c r="NK20" s="531"/>
      <c r="NL20" s="531"/>
      <c r="NM20" s="475" t="s">
        <v>320</v>
      </c>
      <c r="NN20" s="475" t="s">
        <v>321</v>
      </c>
      <c r="NO20" s="475"/>
      <c r="NP20" s="531"/>
      <c r="NQ20" s="531"/>
      <c r="NR20" s="531"/>
      <c r="NS20" s="551"/>
      <c r="NT20" s="531"/>
      <c r="NU20" s="531"/>
      <c r="NV20" s="531"/>
      <c r="NW20" s="531"/>
      <c r="NX20" s="531"/>
      <c r="NY20" s="531"/>
      <c r="NZ20" s="531"/>
      <c r="OA20" s="531"/>
      <c r="OB20" s="531"/>
      <c r="OC20" s="531"/>
      <c r="OD20" s="531"/>
      <c r="OE20" s="531"/>
      <c r="OF20" s="531"/>
      <c r="OG20" s="531"/>
      <c r="OH20" s="531"/>
      <c r="OI20" s="531"/>
      <c r="OJ20" s="531"/>
      <c r="OK20" s="531"/>
      <c r="OL20" s="531"/>
      <c r="OM20" s="531"/>
      <c r="ON20" s="241"/>
      <c r="OO20" s="239"/>
      <c r="OP20" s="239"/>
      <c r="OQ20" s="239"/>
      <c r="OR20" s="239"/>
      <c r="OS20" s="239"/>
      <c r="OT20" s="239"/>
      <c r="OU20" s="239"/>
      <c r="OV20" s="239"/>
      <c r="OW20" s="239"/>
      <c r="OX20" s="241"/>
      <c r="OY20" s="241"/>
      <c r="OZ20" s="241"/>
      <c r="PA20" s="240"/>
      <c r="PB20" s="240" t="s">
        <v>186</v>
      </c>
      <c r="PC20" s="240"/>
      <c r="PD20" s="240" t="s">
        <v>187</v>
      </c>
      <c r="PE20" s="240"/>
      <c r="PF20" s="240"/>
      <c r="PG20" s="240"/>
      <c r="PH20" s="240"/>
      <c r="PI20" s="240"/>
      <c r="PJ20" s="240"/>
      <c r="PK20" s="240"/>
      <c r="PL20" s="240"/>
      <c r="PM20" s="240"/>
      <c r="PN20" s="240"/>
      <c r="PO20" s="240"/>
      <c r="PP20" s="240"/>
      <c r="PQ20" s="240"/>
      <c r="PR20" s="240"/>
      <c r="PS20" s="240"/>
      <c r="PT20" s="240"/>
      <c r="PU20" s="240"/>
      <c r="PV20" s="240"/>
      <c r="PW20" s="240"/>
      <c r="PX20" s="240"/>
      <c r="PY20" s="240"/>
      <c r="PZ20" s="240"/>
      <c r="QA20" s="240"/>
      <c r="QB20" s="240"/>
      <c r="QC20" s="240"/>
      <c r="QD20" s="240"/>
      <c r="QE20" s="240"/>
      <c r="QF20" s="240"/>
      <c r="QG20" s="240"/>
      <c r="QH20" s="240"/>
      <c r="QI20" s="241"/>
      <c r="QJ20" s="241"/>
      <c r="QK20" s="241"/>
      <c r="QL20" s="241"/>
      <c r="QM20" s="241"/>
      <c r="QN20" s="241"/>
      <c r="QO20" s="241"/>
    </row>
    <row r="21" spans="1:457" s="236" customFormat="1" ht="30" customHeight="1">
      <c r="A21" s="582">
        <v>3004</v>
      </c>
      <c r="B21" s="199" t="str">
        <f>IF('1'!$A$1=1,D21,F21)</f>
        <v>medicines</v>
      </c>
      <c r="C21" s="456">
        <v>3004</v>
      </c>
      <c r="D21" s="461" t="s">
        <v>249</v>
      </c>
      <c r="E21" s="456">
        <v>3004</v>
      </c>
      <c r="F21" s="462" t="s">
        <v>250</v>
      </c>
      <c r="G21" s="337">
        <v>273.61295634999999</v>
      </c>
      <c r="H21" s="337">
        <v>272.01320010000001</v>
      </c>
      <c r="I21" s="337">
        <v>356.32184437000001</v>
      </c>
      <c r="J21" s="337">
        <v>460.84942307</v>
      </c>
      <c r="K21" s="337">
        <v>355.81476554</v>
      </c>
      <c r="L21" s="337">
        <v>384.98397818000001</v>
      </c>
      <c r="M21" s="337">
        <v>393.21447606999999</v>
      </c>
      <c r="N21" s="337">
        <v>508.86779154999999</v>
      </c>
      <c r="O21" s="337">
        <v>337.51708313</v>
      </c>
      <c r="P21" s="337">
        <v>411.60208854000001</v>
      </c>
      <c r="Q21" s="337">
        <v>436.67312730999998</v>
      </c>
      <c r="R21" s="337">
        <v>672.21009259000004</v>
      </c>
      <c r="S21" s="337">
        <v>367.92739833000002</v>
      </c>
      <c r="T21" s="337">
        <v>424.19125259999998</v>
      </c>
      <c r="U21" s="337">
        <v>510.09196809000002</v>
      </c>
      <c r="V21" s="337">
        <v>603.55140886000004</v>
      </c>
      <c r="W21" s="337">
        <v>423.23791067000002</v>
      </c>
      <c r="X21" s="337">
        <v>364.45273137999999</v>
      </c>
      <c r="Y21" s="337">
        <v>341.05548972999998</v>
      </c>
      <c r="Z21" s="337">
        <v>371.17353551999997</v>
      </c>
      <c r="AA21" s="337">
        <v>172.64558056999999</v>
      </c>
      <c r="AB21" s="337">
        <v>173.94289431000001</v>
      </c>
      <c r="AC21" s="337">
        <v>176.79677584999999</v>
      </c>
      <c r="AD21" s="337">
        <v>255.10751995000001</v>
      </c>
      <c r="AE21" s="337">
        <v>216.25973647999999</v>
      </c>
      <c r="AF21" s="337">
        <v>210.95920493</v>
      </c>
      <c r="AG21" s="337">
        <v>234.52421397000001</v>
      </c>
      <c r="AH21" s="337">
        <v>262.23447532</v>
      </c>
      <c r="AI21" s="337">
        <v>220.63226361</v>
      </c>
      <c r="AJ21" s="337">
        <v>235.40534545</v>
      </c>
      <c r="AK21" s="337">
        <v>262.40489260999999</v>
      </c>
      <c r="AL21" s="337">
        <v>306.17143299000003</v>
      </c>
      <c r="AM21" s="337">
        <v>252.24428322</v>
      </c>
      <c r="AN21" s="337">
        <v>263.41908156</v>
      </c>
      <c r="AO21" s="337">
        <v>268.96455816999998</v>
      </c>
      <c r="AP21" s="337">
        <v>313.75508008000003</v>
      </c>
      <c r="AQ21" s="645">
        <v>275.53306035000003</v>
      </c>
      <c r="AR21" s="337">
        <v>289.38152296999999</v>
      </c>
      <c r="AS21" s="337">
        <v>297.07311299000003</v>
      </c>
      <c r="AT21" s="337">
        <v>351.78859354000002</v>
      </c>
      <c r="AU21" s="337">
        <v>350.45056872999999</v>
      </c>
      <c r="AV21" s="337">
        <v>238.13427827000001</v>
      </c>
      <c r="AW21" s="337">
        <v>329.75110203000003</v>
      </c>
      <c r="AX21" s="337">
        <v>467.08321882000001</v>
      </c>
      <c r="AY21" s="337">
        <v>340.70420709000001</v>
      </c>
      <c r="AZ21" s="337">
        <v>399.35882049999998</v>
      </c>
      <c r="BA21" s="337">
        <v>383.40310628999998</v>
      </c>
      <c r="BB21" s="337">
        <v>436.27028780000001</v>
      </c>
      <c r="BC21" s="337">
        <v>323.21829590999999</v>
      </c>
      <c r="BD21" s="337">
        <v>269.09403128999998</v>
      </c>
      <c r="BE21" s="337">
        <v>234.73843306999999</v>
      </c>
      <c r="BF21" s="337">
        <v>280.84588975000003</v>
      </c>
      <c r="BG21" s="337">
        <v>275.57004309000001</v>
      </c>
      <c r="BH21" s="337">
        <v>332.63465754000003</v>
      </c>
      <c r="BI21" s="337">
        <v>296.04910272999996</v>
      </c>
      <c r="BJ21" s="337">
        <v>361.00154069000001</v>
      </c>
      <c r="BK21" s="337">
        <v>364.76388042000002</v>
      </c>
      <c r="BL21" s="337">
        <v>329.75074459000001</v>
      </c>
      <c r="BM21" s="302">
        <f t="shared" si="7"/>
        <v>608.20470063000005</v>
      </c>
      <c r="BN21" s="638">
        <f t="shared" si="8"/>
        <v>694.51462501000003</v>
      </c>
      <c r="BO21" s="302">
        <f t="shared" si="0"/>
        <v>778.49277068000004</v>
      </c>
      <c r="BP21" s="302">
        <f t="shared" si="1"/>
        <v>923.97763069999996</v>
      </c>
      <c r="BQ21" s="302">
        <f t="shared" si="2"/>
        <v>1024.61393466</v>
      </c>
      <c r="BR21" s="302">
        <f t="shared" si="3"/>
        <v>1098.3830030299998</v>
      </c>
      <c r="BS21" s="290">
        <f t="shared" si="14"/>
        <v>1213.77628985</v>
      </c>
      <c r="BT21" s="290">
        <f t="shared" si="15"/>
        <v>1385.4191678499999</v>
      </c>
      <c r="BU21" s="290">
        <f t="shared" si="4"/>
        <v>1559.7364216800001</v>
      </c>
      <c r="BV21" s="290">
        <f t="shared" si="5"/>
        <v>1107.8966500199999</v>
      </c>
      <c r="BW21" s="290">
        <f t="shared" si="9"/>
        <v>1265.2553440500001</v>
      </c>
      <c r="BX21" s="193">
        <f t="shared" ref="BX21" si="54">W21/S21*100</f>
        <v>115.03299634412957</v>
      </c>
      <c r="BY21" s="192">
        <f t="shared" ref="BY21" si="55">X21/T21*100</f>
        <v>85.917078474899228</v>
      </c>
      <c r="BZ21" s="192">
        <f t="shared" ref="BZ21" si="56">Y21/U21*100</f>
        <v>66.861568318171322</v>
      </c>
      <c r="CA21" s="192">
        <f t="shared" ref="CA21" si="57">Z21/V21*100</f>
        <v>61.498246888542596</v>
      </c>
      <c r="CB21" s="192">
        <f t="shared" ref="CB21" si="58">AA21/W21*100</f>
        <v>40.791615358060945</v>
      </c>
      <c r="CC21" s="192">
        <f t="shared" ref="CC21" si="59">AB21/X21*100</f>
        <v>47.727147949026303</v>
      </c>
      <c r="CD21" s="192">
        <f t="shared" ref="CD21" si="60">AC21/Y21*100</f>
        <v>51.838126396957563</v>
      </c>
      <c r="CE21" s="192">
        <f t="shared" ref="CE21" si="61">AD21/Z21*100</f>
        <v>68.72998625632188</v>
      </c>
      <c r="CF21" s="192">
        <f t="shared" ref="CF21" si="62">AE21/AA21*100</f>
        <v>125.2622486865897</v>
      </c>
      <c r="CG21" s="192">
        <f t="shared" ref="CG21" si="63">AF21/AB21*100</f>
        <v>121.2807259341274</v>
      </c>
      <c r="CH21" s="192">
        <f t="shared" ref="CH21" si="64">AG21/AC21*100</f>
        <v>132.65186134897496</v>
      </c>
      <c r="CI21" s="192">
        <f t="shared" ref="CI21" si="65">AH21/AD21*100</f>
        <v>102.79370650124184</v>
      </c>
      <c r="CJ21" s="192">
        <f t="shared" ref="CJ21" si="66">AI21/AE21*100</f>
        <v>102.0218868297772</v>
      </c>
      <c r="CK21" s="192">
        <f t="shared" ref="CK21" si="67">AJ21/AF21*100</f>
        <v>111.58808904693763</v>
      </c>
      <c r="CL21" s="192">
        <f t="shared" ref="CL21" si="68">AK21/AG21*100</f>
        <v>111.8881876493855</v>
      </c>
      <c r="CM21" s="192">
        <f t="shared" ref="CM21" si="69">AL21/AH21*100</f>
        <v>116.75483653184217</v>
      </c>
      <c r="CN21" s="192">
        <f t="shared" ref="CN21" si="70">AM21/AI21*100</f>
        <v>114.32792244106189</v>
      </c>
      <c r="CO21" s="192">
        <f t="shared" ref="CO21" si="71">AN21/AJ21*100</f>
        <v>111.90021240021082</v>
      </c>
      <c r="CP21" s="192">
        <f t="shared" ref="CP21" si="72">AO21/AK21*100</f>
        <v>102.49982593493381</v>
      </c>
      <c r="CQ21" s="192">
        <f t="shared" ref="CQ21" si="73">AP21/AL21*100</f>
        <v>102.4769283717752</v>
      </c>
      <c r="CR21" s="192">
        <f t="shared" ref="CR21" si="74">AQ21/AM21*100</f>
        <v>109.23262832073316</v>
      </c>
      <c r="CS21" s="192">
        <f t="shared" ref="CS21" si="75">AR21/AN21*100</f>
        <v>109.85594561193032</v>
      </c>
      <c r="CT21" s="192">
        <f t="shared" ref="CT21" si="76">AS21/AO21*100</f>
        <v>110.45065380035459</v>
      </c>
      <c r="CU21" s="192">
        <f t="shared" ref="CU21" si="77">AT21/AP21*100</f>
        <v>112.12203909186182</v>
      </c>
      <c r="CV21" s="192">
        <f t="shared" ref="CV21" si="78">AU21/AQ21*100</f>
        <v>127.19002514066185</v>
      </c>
      <c r="CW21" s="192">
        <f t="shared" ref="CW21" si="79">AV21/AR21*100</f>
        <v>82.290768196242865</v>
      </c>
      <c r="CX21" s="192">
        <f t="shared" ref="CX21" si="80">AW21/AS21*100</f>
        <v>110.99998202836349</v>
      </c>
      <c r="CY21" s="192">
        <f t="shared" ref="CY21" si="81">AX21/AT21*100</f>
        <v>132.77383843512553</v>
      </c>
      <c r="CZ21" s="192">
        <f t="shared" ref="CZ21" si="82">AY21/AU21*100</f>
        <v>97.218905457816803</v>
      </c>
      <c r="DA21" s="192">
        <f t="shared" ref="DA21" si="83">AZ21/AV21*100</f>
        <v>167.70320652753793</v>
      </c>
      <c r="DB21" s="192">
        <f t="shared" ref="DB21" si="84">BA21/AW21*100</f>
        <v>116.27045487633241</v>
      </c>
      <c r="DC21" s="192">
        <f t="shared" ref="DC21" si="85">BB21/AX21*100</f>
        <v>93.403117522003214</v>
      </c>
      <c r="DD21" s="193">
        <f t="shared" si="44"/>
        <v>94.867714922175594</v>
      </c>
      <c r="DE21" s="192">
        <f t="shared" si="45"/>
        <v>67.381516940853444</v>
      </c>
      <c r="DF21" s="192">
        <f t="shared" si="51"/>
        <v>61.224969025798025</v>
      </c>
      <c r="DG21" s="192">
        <f t="shared" si="46"/>
        <v>64.374287592729345</v>
      </c>
      <c r="DH21" s="192">
        <f t="shared" si="52"/>
        <v>85.258182032718949</v>
      </c>
      <c r="DI21" s="192">
        <f t="shared" si="47"/>
        <v>123.61279659210386</v>
      </c>
      <c r="DJ21" s="192">
        <f t="shared" si="48"/>
        <v>126.11871812304246</v>
      </c>
      <c r="DK21" s="192">
        <f t="shared" si="49"/>
        <v>128.54079545595343</v>
      </c>
      <c r="DL21" s="192">
        <f t="shared" si="11"/>
        <v>132.3670295689106</v>
      </c>
      <c r="DM21" s="192">
        <f t="shared" si="12"/>
        <v>99.133008877869784</v>
      </c>
      <c r="DN21" s="642">
        <f t="shared" si="13"/>
        <v>114.19093346213818</v>
      </c>
      <c r="DO21" s="239"/>
      <c r="DP21" s="527"/>
      <c r="GP21" s="239"/>
      <c r="GQ21" s="239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IO21" s="241"/>
      <c r="IP21" s="241"/>
      <c r="IQ21" s="241"/>
      <c r="IR21" s="241"/>
      <c r="IS21" s="241"/>
      <c r="IT21" s="241"/>
      <c r="IU21" s="241"/>
      <c r="IV21" s="241"/>
      <c r="IW21" s="241"/>
      <c r="IX21" s="241"/>
      <c r="IY21" s="241"/>
      <c r="IZ21" s="241"/>
      <c r="JA21" s="241"/>
      <c r="JB21" s="241"/>
      <c r="JC21" s="241"/>
      <c r="JD21" s="241"/>
      <c r="JE21" s="241"/>
      <c r="JF21" s="241"/>
      <c r="JG21" s="241"/>
      <c r="JH21" s="241"/>
      <c r="JI21" s="241"/>
      <c r="NH21" s="241"/>
      <c r="NI21" s="531"/>
      <c r="NJ21" s="531"/>
      <c r="NK21" s="531"/>
      <c r="NL21" s="531"/>
      <c r="NM21" s="240" t="s">
        <v>158</v>
      </c>
      <c r="NN21" s="240" t="s">
        <v>159</v>
      </c>
      <c r="NO21" s="240"/>
      <c r="NP21" s="531"/>
      <c r="NQ21" s="531"/>
      <c r="NR21" s="531"/>
      <c r="NS21" s="551"/>
      <c r="NT21" s="531"/>
      <c r="NU21" s="531"/>
      <c r="NV21" s="531"/>
      <c r="NW21" s="531"/>
      <c r="NX21" s="531"/>
      <c r="NY21" s="531"/>
      <c r="NZ21" s="531"/>
      <c r="OA21" s="531"/>
      <c r="OB21" s="531"/>
      <c r="OC21" s="531"/>
      <c r="OD21" s="531"/>
      <c r="OE21" s="531"/>
      <c r="OF21" s="531"/>
      <c r="OG21" s="531"/>
      <c r="OH21" s="531"/>
      <c r="OI21" s="531"/>
      <c r="OJ21" s="531"/>
      <c r="OK21" s="531"/>
      <c r="OL21" s="531"/>
      <c r="OM21" s="531"/>
      <c r="ON21" s="241"/>
      <c r="OO21" s="239"/>
      <c r="OP21" s="239"/>
      <c r="OQ21" s="239"/>
      <c r="OR21" s="239"/>
      <c r="OS21" s="239"/>
      <c r="OT21" s="239"/>
      <c r="OU21" s="239"/>
      <c r="OV21" s="239"/>
      <c r="OW21" s="239"/>
      <c r="OX21" s="241"/>
      <c r="OY21" s="241"/>
      <c r="OZ21" s="241"/>
      <c r="PA21" s="240"/>
      <c r="PB21" s="240"/>
      <c r="PC21" s="240"/>
      <c r="PD21" s="240"/>
      <c r="PE21" s="240"/>
      <c r="PF21" s="240"/>
      <c r="PG21" s="240"/>
      <c r="PH21" s="240"/>
      <c r="PI21" s="240"/>
      <c r="PJ21" s="240"/>
      <c r="PK21" s="240"/>
      <c r="PL21" s="240"/>
      <c r="PM21" s="240"/>
      <c r="PN21" s="240"/>
      <c r="PO21" s="240"/>
      <c r="PP21" s="240"/>
      <c r="PQ21" s="240"/>
      <c r="PR21" s="240"/>
      <c r="PS21" s="240"/>
      <c r="PT21" s="240"/>
      <c r="PU21" s="240"/>
      <c r="PV21" s="240"/>
      <c r="PW21" s="240"/>
      <c r="PX21" s="240"/>
      <c r="PY21" s="240"/>
      <c r="PZ21" s="240"/>
      <c r="QA21" s="240"/>
      <c r="QB21" s="240"/>
      <c r="QC21" s="240"/>
      <c r="QD21" s="240"/>
      <c r="QE21" s="240"/>
      <c r="QF21" s="240"/>
      <c r="QG21" s="240"/>
      <c r="QH21" s="240"/>
      <c r="QI21" s="241"/>
      <c r="QJ21" s="241"/>
      <c r="QK21" s="241"/>
      <c r="QL21" s="241"/>
      <c r="QM21" s="241"/>
      <c r="QN21" s="241"/>
      <c r="QO21" s="241"/>
    </row>
    <row r="22" spans="1:457" s="236" customFormat="1" ht="30" customHeight="1">
      <c r="A22" s="573">
        <v>33</v>
      </c>
      <c r="B22" s="199" t="str">
        <f>IF('1'!A1=1,D22,F22)</f>
        <v>essential oils and resinoids; perfumery, cosmetic or toilet preparations</v>
      </c>
      <c r="C22" s="456">
        <v>33</v>
      </c>
      <c r="D22" s="461" t="s">
        <v>73</v>
      </c>
      <c r="E22" s="456">
        <v>33</v>
      </c>
      <c r="F22" s="463" t="s">
        <v>146</v>
      </c>
      <c r="G22" s="337">
        <v>106.25972019</v>
      </c>
      <c r="H22" s="337">
        <v>101.13427211</v>
      </c>
      <c r="I22" s="337">
        <v>115.87305786</v>
      </c>
      <c r="J22" s="337">
        <v>148.2016094</v>
      </c>
      <c r="K22" s="337">
        <v>107.08665037</v>
      </c>
      <c r="L22" s="337">
        <v>121.70457576</v>
      </c>
      <c r="M22" s="337">
        <v>131.57781004</v>
      </c>
      <c r="N22" s="337">
        <v>151.54253865999999</v>
      </c>
      <c r="O22" s="337">
        <v>119.0788349</v>
      </c>
      <c r="P22" s="337">
        <v>125.84611542</v>
      </c>
      <c r="Q22" s="337">
        <v>125.04530617</v>
      </c>
      <c r="R22" s="337">
        <v>152.59987808</v>
      </c>
      <c r="S22" s="337">
        <v>122.41027379000001</v>
      </c>
      <c r="T22" s="337">
        <v>127.46370191</v>
      </c>
      <c r="U22" s="337">
        <v>133.70970260999999</v>
      </c>
      <c r="V22" s="337">
        <v>168.79662690000001</v>
      </c>
      <c r="W22" s="337">
        <v>114.6904081</v>
      </c>
      <c r="X22" s="337">
        <v>95.261550630000002</v>
      </c>
      <c r="Y22" s="337">
        <v>108.11648313000001</v>
      </c>
      <c r="Z22" s="337">
        <v>109.04684376</v>
      </c>
      <c r="AA22" s="337">
        <v>71.120055030000003</v>
      </c>
      <c r="AB22" s="337">
        <v>72.202100110000003</v>
      </c>
      <c r="AC22" s="337">
        <v>77.705256390000002</v>
      </c>
      <c r="AD22" s="337">
        <v>88.840068340000002</v>
      </c>
      <c r="AE22" s="337">
        <v>75.850215730000002</v>
      </c>
      <c r="AF22" s="337">
        <v>84.085377260000001</v>
      </c>
      <c r="AG22" s="337">
        <v>93.676182659999995</v>
      </c>
      <c r="AH22" s="337">
        <v>99.264156040000003</v>
      </c>
      <c r="AI22" s="337">
        <v>88.784924630000006</v>
      </c>
      <c r="AJ22" s="337">
        <v>96.125405090000001</v>
      </c>
      <c r="AK22" s="337">
        <v>103.1569636</v>
      </c>
      <c r="AL22" s="337">
        <v>126.79504540000001</v>
      </c>
      <c r="AM22" s="337">
        <v>109.86776097000001</v>
      </c>
      <c r="AN22" s="337">
        <v>118.9216411</v>
      </c>
      <c r="AO22" s="337">
        <v>121.22086809</v>
      </c>
      <c r="AP22" s="337">
        <v>142.45973828000001</v>
      </c>
      <c r="AQ22" s="645">
        <v>121.95938667</v>
      </c>
      <c r="AR22" s="337">
        <v>131.74421523999999</v>
      </c>
      <c r="AS22" s="337">
        <v>139.40818433999999</v>
      </c>
      <c r="AT22" s="337">
        <v>152.11062869</v>
      </c>
      <c r="AU22" s="337">
        <v>130.86891707999999</v>
      </c>
      <c r="AV22" s="337">
        <v>82.000741680000004</v>
      </c>
      <c r="AW22" s="337">
        <v>131.78442731999999</v>
      </c>
      <c r="AX22" s="337">
        <v>147.07411920000001</v>
      </c>
      <c r="AY22" s="337">
        <v>122.36486846</v>
      </c>
      <c r="AZ22" s="337">
        <v>136.07236796999999</v>
      </c>
      <c r="BA22" s="337">
        <v>145.76444526</v>
      </c>
      <c r="BB22" s="337">
        <v>161.40262476999999</v>
      </c>
      <c r="BC22" s="337">
        <v>84.78406975</v>
      </c>
      <c r="BD22" s="337">
        <v>56.485587500000001</v>
      </c>
      <c r="BE22" s="337">
        <v>101.34164688999999</v>
      </c>
      <c r="BF22" s="337">
        <v>107.60895131999999</v>
      </c>
      <c r="BG22" s="337">
        <v>118.47947295</v>
      </c>
      <c r="BH22" s="337">
        <v>132.42652343</v>
      </c>
      <c r="BI22" s="337">
        <v>148.23922332000001</v>
      </c>
      <c r="BJ22" s="337">
        <v>160.01964355000001</v>
      </c>
      <c r="BK22" s="337">
        <v>152.89732107</v>
      </c>
      <c r="BL22" s="337">
        <v>146.94147520999999</v>
      </c>
      <c r="BM22" s="302">
        <f t="shared" si="7"/>
        <v>250.90599638</v>
      </c>
      <c r="BN22" s="638">
        <f t="shared" si="8"/>
        <v>299.83879628</v>
      </c>
      <c r="BO22" s="302">
        <f t="shared" si="0"/>
        <v>309.86747987000001</v>
      </c>
      <c r="BP22" s="302">
        <f t="shared" si="1"/>
        <v>352.87593169000002</v>
      </c>
      <c r="BQ22" s="302">
        <f t="shared" si="2"/>
        <v>414.86233871999997</v>
      </c>
      <c r="BR22" s="302">
        <f t="shared" si="3"/>
        <v>492.47000844000002</v>
      </c>
      <c r="BS22" s="290">
        <f t="shared" si="14"/>
        <v>545.22241493999991</v>
      </c>
      <c r="BT22" s="290">
        <f t="shared" si="15"/>
        <v>491.72820528</v>
      </c>
      <c r="BU22" s="290">
        <f t="shared" si="4"/>
        <v>565.60430645999998</v>
      </c>
      <c r="BV22" s="290">
        <f t="shared" si="5"/>
        <v>350.22025545999998</v>
      </c>
      <c r="BW22" s="290">
        <f t="shared" si="9"/>
        <v>559.16486325000005</v>
      </c>
      <c r="BX22" s="193">
        <f t="shared" si="29"/>
        <v>93.693449535744236</v>
      </c>
      <c r="BY22" s="192">
        <f t="shared" si="30"/>
        <v>74.736218392011395</v>
      </c>
      <c r="BZ22" s="192">
        <f t="shared" si="31"/>
        <v>80.859115695852353</v>
      </c>
      <c r="CA22" s="192">
        <f t="shared" si="32"/>
        <v>64.602501698450695</v>
      </c>
      <c r="CB22" s="192">
        <f t="shared" si="53"/>
        <v>62.010464700752955</v>
      </c>
      <c r="CC22" s="192">
        <f t="shared" si="33"/>
        <v>75.793538560416778</v>
      </c>
      <c r="CD22" s="192">
        <f t="shared" si="34"/>
        <v>71.871794328129099</v>
      </c>
      <c r="CE22" s="192">
        <f t="shared" si="35"/>
        <v>81.469637521583962</v>
      </c>
      <c r="CF22" s="192">
        <f>AE22/AA22*100</f>
        <v>106.6509519684774</v>
      </c>
      <c r="CG22" s="192">
        <f t="shared" si="19"/>
        <v>116.45835388706951</v>
      </c>
      <c r="CH22" s="192">
        <f t="shared" si="41"/>
        <v>120.55321224325219</v>
      </c>
      <c r="CI22" s="192">
        <f t="shared" si="42"/>
        <v>111.73354309015832</v>
      </c>
      <c r="CJ22" s="192">
        <f t="shared" ref="CJ22:CJ31" si="86">AI22/AE22*100</f>
        <v>117.05296257303077</v>
      </c>
      <c r="CK22" s="192">
        <f t="shared" ref="CK22:CK31" si="87">AJ22/AF22*100</f>
        <v>114.31881288083075</v>
      </c>
      <c r="CL22" s="192">
        <f t="shared" ref="CL22:CL31" si="88">AK22/AG22*100</f>
        <v>110.12080196992093</v>
      </c>
      <c r="CM22" s="192">
        <f t="shared" ref="CM22:CM31" si="89">AL22/AH22*100</f>
        <v>127.73497550203923</v>
      </c>
      <c r="CN22" s="192">
        <f t="shared" si="21"/>
        <v>123.74596411255634</v>
      </c>
      <c r="CO22" s="192">
        <f t="shared" ref="CO22:CO31" si="90">AN22/AJ22*100</f>
        <v>123.71510007022223</v>
      </c>
      <c r="CP22" s="192">
        <f t="shared" ref="CP22:CP31" si="91">AO22/AK22*100</f>
        <v>117.51108588271786</v>
      </c>
      <c r="CQ22" s="192">
        <f t="shared" ref="CQ22:CQ31" si="92">AP22/AL22*100</f>
        <v>112.35434147334593</v>
      </c>
      <c r="CR22" s="192">
        <f t="shared" ref="CR22:CR31" si="93">AQ22/AM22*100</f>
        <v>111.00561765639483</v>
      </c>
      <c r="CS22" s="192">
        <f t="shared" ref="CS22:CS31" si="94">AR22/AN22*100</f>
        <v>110.78237234316133</v>
      </c>
      <c r="CT22" s="192">
        <f t="shared" ref="CT22:CT31" si="95">AS22/AO22*100</f>
        <v>115.00345323092134</v>
      </c>
      <c r="CU22" s="192">
        <f t="shared" ref="CU22:CU31" si="96">AT22/AP22*100</f>
        <v>106.77446872114244</v>
      </c>
      <c r="CV22" s="192">
        <f t="shared" ref="CV22:CV31" si="97">AU22/AQ22*100</f>
        <v>107.3053256934684</v>
      </c>
      <c r="CW22" s="192">
        <f t="shared" ref="CW22:CW31" si="98">AV22/AR22*100</f>
        <v>62.242385011454424</v>
      </c>
      <c r="CX22" s="192">
        <f t="shared" si="23"/>
        <v>94.531341860527675</v>
      </c>
      <c r="CY22" s="192">
        <f t="shared" si="24"/>
        <v>96.688916788146116</v>
      </c>
      <c r="CZ22" s="192">
        <f t="shared" ref="CZ22:DC23" si="99">AY22/AU22*100</f>
        <v>93.5018575764622</v>
      </c>
      <c r="DA22" s="192">
        <f t="shared" si="99"/>
        <v>165.94041124775347</v>
      </c>
      <c r="DB22" s="192">
        <f t="shared" si="99"/>
        <v>110.6082472901397</v>
      </c>
      <c r="DC22" s="192">
        <f t="shared" si="99"/>
        <v>109.74237047819082</v>
      </c>
      <c r="DD22" s="193">
        <f t="shared" si="44"/>
        <v>69.287918025029512</v>
      </c>
      <c r="DE22" s="192">
        <f t="shared" si="45"/>
        <v>41.5114312646146</v>
      </c>
      <c r="DF22" s="192">
        <f t="shared" si="51"/>
        <v>69.524256556005085</v>
      </c>
      <c r="DG22" s="192">
        <f t="shared" si="46"/>
        <v>66.671128473495145</v>
      </c>
      <c r="DH22" s="192">
        <f t="shared" si="52"/>
        <v>139.74261119967056</v>
      </c>
      <c r="DI22" s="192">
        <f t="shared" si="47"/>
        <v>234.443031029818</v>
      </c>
      <c r="DJ22" s="192">
        <f t="shared" si="48"/>
        <v>146.2767064372897</v>
      </c>
      <c r="DK22" s="192">
        <f t="shared" si="49"/>
        <v>148.70476999087629</v>
      </c>
      <c r="DL22" s="192">
        <f t="shared" si="11"/>
        <v>129.04962966414007</v>
      </c>
      <c r="DM22" s="192">
        <f t="shared" si="12"/>
        <v>110.96075876950174</v>
      </c>
      <c r="DN22" s="642">
        <f t="shared" si="13"/>
        <v>119.50244338755887</v>
      </c>
      <c r="DO22" s="239"/>
      <c r="DP22" s="527"/>
      <c r="GP22" s="239"/>
      <c r="GQ22" s="239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IO22" s="241"/>
      <c r="IP22" s="241"/>
      <c r="IQ22" s="241"/>
      <c r="IR22" s="241"/>
      <c r="IS22" s="241"/>
      <c r="IT22" s="241"/>
      <c r="IU22" s="241"/>
      <c r="IV22" s="241"/>
      <c r="IW22" s="241"/>
      <c r="IX22" s="241"/>
      <c r="IY22" s="241"/>
      <c r="IZ22" s="241"/>
      <c r="JA22" s="241"/>
      <c r="JB22" s="241"/>
      <c r="JC22" s="241"/>
      <c r="JD22" s="241"/>
      <c r="JE22" s="241"/>
      <c r="JF22" s="241"/>
      <c r="JG22" s="241"/>
      <c r="JH22" s="241"/>
      <c r="JI22" s="241"/>
      <c r="NH22" s="241"/>
      <c r="NI22" s="531"/>
      <c r="NJ22" s="531"/>
      <c r="NK22" s="531"/>
      <c r="NL22" s="531"/>
      <c r="NM22" s="240" t="s">
        <v>239</v>
      </c>
      <c r="NN22" s="240" t="s">
        <v>240</v>
      </c>
      <c r="NO22" s="240"/>
      <c r="NP22" s="531"/>
      <c r="NQ22" s="531"/>
      <c r="NR22" s="531"/>
      <c r="NS22" s="551"/>
      <c r="NT22" s="531"/>
      <c r="NU22" s="531"/>
      <c r="NV22" s="531"/>
      <c r="NW22" s="531"/>
      <c r="NX22" s="531"/>
      <c r="NY22" s="531"/>
      <c r="NZ22" s="531"/>
      <c r="OA22" s="531"/>
      <c r="OB22" s="531"/>
      <c r="OC22" s="531"/>
      <c r="OD22" s="531"/>
      <c r="OE22" s="531"/>
      <c r="OF22" s="531"/>
      <c r="OG22" s="531"/>
      <c r="OH22" s="531"/>
      <c r="OI22" s="531"/>
      <c r="OJ22" s="531"/>
      <c r="OK22" s="531"/>
      <c r="OL22" s="531"/>
      <c r="OM22" s="531"/>
      <c r="ON22" s="241"/>
      <c r="OO22" s="239"/>
      <c r="OP22" s="239"/>
      <c r="OQ22" s="239"/>
      <c r="OR22" s="239"/>
      <c r="OS22" s="239"/>
      <c r="OT22" s="239"/>
      <c r="OU22" s="239"/>
      <c r="OV22" s="239"/>
      <c r="OW22" s="239"/>
      <c r="OX22" s="241"/>
      <c r="OY22" s="241"/>
      <c r="OZ22" s="241"/>
      <c r="PA22" s="240"/>
      <c r="PB22" s="240"/>
      <c r="PC22" s="240"/>
      <c r="PD22" s="240"/>
      <c r="PE22" s="240"/>
      <c r="PF22" s="240"/>
      <c r="PG22" s="240"/>
      <c r="PH22" s="240"/>
      <c r="PI22" s="240"/>
      <c r="PJ22" s="240"/>
      <c r="PK22" s="240"/>
      <c r="PL22" s="240"/>
      <c r="PM22" s="240"/>
      <c r="PN22" s="240"/>
      <c r="PO22" s="240"/>
      <c r="PP22" s="240"/>
      <c r="PQ22" s="240"/>
      <c r="PR22" s="240"/>
      <c r="PS22" s="240"/>
      <c r="PT22" s="240"/>
      <c r="PU22" s="240"/>
      <c r="PV22" s="240"/>
      <c r="PW22" s="240"/>
      <c r="PX22" s="240"/>
      <c r="PY22" s="240"/>
      <c r="PZ22" s="240"/>
      <c r="QA22" s="240"/>
      <c r="QB22" s="240"/>
      <c r="QC22" s="240"/>
      <c r="QD22" s="240"/>
      <c r="QE22" s="240"/>
      <c r="QF22" s="240"/>
      <c r="QG22" s="240"/>
      <c r="QH22" s="240"/>
      <c r="QI22" s="241"/>
      <c r="QJ22" s="241"/>
      <c r="QK22" s="241"/>
      <c r="QL22" s="241"/>
      <c r="QM22" s="241"/>
      <c r="QN22" s="241"/>
      <c r="QO22" s="241"/>
    </row>
    <row r="23" spans="1:457" s="236" customFormat="1" ht="30" customHeight="1">
      <c r="A23" s="573">
        <v>38</v>
      </c>
      <c r="B23" s="199" t="str">
        <f>IF('1'!A1=1,D23,F23)</f>
        <v>miscellaneous chemical products</v>
      </c>
      <c r="C23" s="456">
        <v>38</v>
      </c>
      <c r="D23" s="461" t="s">
        <v>53</v>
      </c>
      <c r="E23" s="456">
        <v>38</v>
      </c>
      <c r="F23" s="461" t="s">
        <v>147</v>
      </c>
      <c r="G23" s="337">
        <v>108.85104136</v>
      </c>
      <c r="H23" s="337">
        <v>206.62545900999999</v>
      </c>
      <c r="I23" s="337">
        <v>134.16675455000001</v>
      </c>
      <c r="J23" s="337">
        <v>142.32700912000001</v>
      </c>
      <c r="K23" s="337">
        <v>223.23850565999999</v>
      </c>
      <c r="L23" s="337">
        <v>241.77605219</v>
      </c>
      <c r="M23" s="337">
        <v>148.40439837</v>
      </c>
      <c r="N23" s="337">
        <v>212.87604518000001</v>
      </c>
      <c r="O23" s="337">
        <v>233.06758852999999</v>
      </c>
      <c r="P23" s="337">
        <v>246.27731609</v>
      </c>
      <c r="Q23" s="337">
        <v>141.83884995</v>
      </c>
      <c r="R23" s="337">
        <v>223.02075108</v>
      </c>
      <c r="S23" s="337">
        <v>240.36142733</v>
      </c>
      <c r="T23" s="337">
        <v>208.88232497000001</v>
      </c>
      <c r="U23" s="337">
        <v>131.71794937999999</v>
      </c>
      <c r="V23" s="337">
        <v>258.10063754999999</v>
      </c>
      <c r="W23" s="337">
        <v>211.46089673</v>
      </c>
      <c r="X23" s="337">
        <v>168.12370663999999</v>
      </c>
      <c r="Y23" s="337">
        <v>98.770554129999994</v>
      </c>
      <c r="Z23" s="337">
        <v>121.8382603</v>
      </c>
      <c r="AA23" s="337">
        <v>239.52921253</v>
      </c>
      <c r="AB23" s="337">
        <v>143.47890570000001</v>
      </c>
      <c r="AC23" s="337">
        <v>84.651019430000005</v>
      </c>
      <c r="AD23" s="337">
        <v>123.38082412</v>
      </c>
      <c r="AE23" s="337">
        <v>290.49575009</v>
      </c>
      <c r="AF23" s="337">
        <v>138.61936385999999</v>
      </c>
      <c r="AG23" s="337">
        <v>88.027021739999995</v>
      </c>
      <c r="AH23" s="337">
        <v>167.61031584</v>
      </c>
      <c r="AI23" s="337">
        <v>335.59487997999997</v>
      </c>
      <c r="AJ23" s="337">
        <v>149.19640754</v>
      </c>
      <c r="AK23" s="337">
        <v>88.518869719999998</v>
      </c>
      <c r="AL23" s="337">
        <v>213.14763397999999</v>
      </c>
      <c r="AM23" s="337">
        <v>368.16744125999998</v>
      </c>
      <c r="AN23" s="337">
        <v>165.31886657000001</v>
      </c>
      <c r="AO23" s="337">
        <v>98.502320909999995</v>
      </c>
      <c r="AP23" s="337">
        <v>192.29824970000001</v>
      </c>
      <c r="AQ23" s="645">
        <v>341.08576896</v>
      </c>
      <c r="AR23" s="337">
        <v>206.14435671999999</v>
      </c>
      <c r="AS23" s="337">
        <v>99.9111233</v>
      </c>
      <c r="AT23" s="337">
        <v>164.39446325</v>
      </c>
      <c r="AU23" s="337">
        <v>298.82968263999999</v>
      </c>
      <c r="AV23" s="337">
        <v>161.81728421</v>
      </c>
      <c r="AW23" s="337">
        <v>95.61661402</v>
      </c>
      <c r="AX23" s="337">
        <v>189.45532101000001</v>
      </c>
      <c r="AY23" s="337">
        <v>296.04995809000002</v>
      </c>
      <c r="AZ23" s="337">
        <v>192.04043741000001</v>
      </c>
      <c r="BA23" s="337">
        <v>110.67822667999999</v>
      </c>
      <c r="BB23" s="337">
        <v>222.12614675</v>
      </c>
      <c r="BC23" s="337">
        <v>261.46577434</v>
      </c>
      <c r="BD23" s="337">
        <v>172.06040926999998</v>
      </c>
      <c r="BE23" s="337">
        <v>99.487336330000005</v>
      </c>
      <c r="BF23" s="337">
        <v>142.14949881000001</v>
      </c>
      <c r="BG23" s="337">
        <v>266.13534993999997</v>
      </c>
      <c r="BH23" s="337">
        <v>162.24063389</v>
      </c>
      <c r="BI23" s="337">
        <v>98.474429490000006</v>
      </c>
      <c r="BJ23" s="337">
        <v>131.56752738</v>
      </c>
      <c r="BK23" s="337">
        <v>252.67959513999998</v>
      </c>
      <c r="BL23" s="337">
        <v>176.16427972</v>
      </c>
      <c r="BM23" s="302">
        <f t="shared" si="7"/>
        <v>428.37598383</v>
      </c>
      <c r="BN23" s="638">
        <f t="shared" si="8"/>
        <v>428.84387485999997</v>
      </c>
      <c r="BO23" s="302">
        <f t="shared" si="0"/>
        <v>591.03996178000011</v>
      </c>
      <c r="BP23" s="302">
        <f t="shared" si="1"/>
        <v>684.75245153000003</v>
      </c>
      <c r="BQ23" s="302">
        <f t="shared" si="2"/>
        <v>786.45779121999999</v>
      </c>
      <c r="BR23" s="302">
        <f t="shared" si="3"/>
        <v>824.28687844000001</v>
      </c>
      <c r="BS23" s="290">
        <f t="shared" si="14"/>
        <v>811.53571222999994</v>
      </c>
      <c r="BT23" s="290">
        <f t="shared" si="15"/>
        <v>745.71890188000009</v>
      </c>
      <c r="BU23" s="290">
        <f t="shared" si="4"/>
        <v>820.89476892999994</v>
      </c>
      <c r="BV23" s="290">
        <f t="shared" si="5"/>
        <v>675.16301874999999</v>
      </c>
      <c r="BW23" s="290">
        <f t="shared" si="9"/>
        <v>658.41794070000003</v>
      </c>
      <c r="BX23" s="193">
        <f t="shared" si="29"/>
        <v>87.976219428784844</v>
      </c>
      <c r="BY23" s="192">
        <f t="shared" si="30"/>
        <v>80.487282331880479</v>
      </c>
      <c r="BZ23" s="192">
        <f t="shared" si="31"/>
        <v>74.986404354847394</v>
      </c>
      <c r="CA23" s="192">
        <f t="shared" si="32"/>
        <v>47.205718457939547</v>
      </c>
      <c r="CB23" s="192">
        <f t="shared" si="53"/>
        <v>113.27352538178181</v>
      </c>
      <c r="CC23" s="192">
        <f t="shared" si="33"/>
        <v>85.341269573141503</v>
      </c>
      <c r="CD23" s="192">
        <f t="shared" si="34"/>
        <v>85.70471247795561</v>
      </c>
      <c r="CE23" s="192">
        <f t="shared" si="35"/>
        <v>101.26607505409366</v>
      </c>
      <c r="CF23" s="192">
        <f t="shared" si="18"/>
        <v>121.27779614923449</v>
      </c>
      <c r="CG23" s="192">
        <f t="shared" si="19"/>
        <v>96.613061818187518</v>
      </c>
      <c r="CH23" s="192">
        <f t="shared" si="41"/>
        <v>103.98814135108165</v>
      </c>
      <c r="CI23" s="192">
        <f t="shared" si="42"/>
        <v>135.84794641749392</v>
      </c>
      <c r="CJ23" s="192">
        <f t="shared" si="86"/>
        <v>115.52488457267536</v>
      </c>
      <c r="CK23" s="192">
        <f t="shared" si="87"/>
        <v>107.6302786172662</v>
      </c>
      <c r="CL23" s="192">
        <f t="shared" si="88"/>
        <v>100.55874658744305</v>
      </c>
      <c r="CM23" s="192">
        <f t="shared" si="89"/>
        <v>127.16856531877769</v>
      </c>
      <c r="CN23" s="192">
        <f t="shared" si="21"/>
        <v>109.70591723030493</v>
      </c>
      <c r="CO23" s="192">
        <f t="shared" si="90"/>
        <v>110.80619788092253</v>
      </c>
      <c r="CP23" s="192">
        <f t="shared" si="91"/>
        <v>111.2783310740177</v>
      </c>
      <c r="CQ23" s="192">
        <f t="shared" si="92"/>
        <v>90.218336516014858</v>
      </c>
      <c r="CR23" s="192">
        <f t="shared" si="93"/>
        <v>92.644196834104378</v>
      </c>
      <c r="CS23" s="192">
        <f t="shared" si="94"/>
        <v>124.69499761100376</v>
      </c>
      <c r="CT23" s="192">
        <f t="shared" si="95"/>
        <v>101.43022253382965</v>
      </c>
      <c r="CU23" s="192">
        <f t="shared" si="96"/>
        <v>85.48931854890408</v>
      </c>
      <c r="CV23" s="192">
        <f t="shared" si="97"/>
        <v>87.611301858520079</v>
      </c>
      <c r="CW23" s="192">
        <f t="shared" si="98"/>
        <v>78.497072044417791</v>
      </c>
      <c r="CX23" s="192">
        <f t="shared" si="23"/>
        <v>95.701670506591128</v>
      </c>
      <c r="CY23" s="192">
        <f t="shared" si="24"/>
        <v>115.24434416132929</v>
      </c>
      <c r="CZ23" s="192">
        <f t="shared" si="99"/>
        <v>99.069796371818697</v>
      </c>
      <c r="DA23" s="192">
        <f t="shared" si="99"/>
        <v>118.67733310909954</v>
      </c>
      <c r="DB23" s="192">
        <f t="shared" si="99"/>
        <v>115.75208745297085</v>
      </c>
      <c r="DC23" s="192">
        <f t="shared" si="99"/>
        <v>117.24460710094047</v>
      </c>
      <c r="DD23" s="193">
        <f t="shared" si="44"/>
        <v>88.318125774067383</v>
      </c>
      <c r="DE23" s="192">
        <f t="shared" si="45"/>
        <v>89.595926561371371</v>
      </c>
      <c r="DF23" s="192">
        <f t="shared" si="51"/>
        <v>89.888805878363215</v>
      </c>
      <c r="DG23" s="192">
        <f t="shared" si="46"/>
        <v>63.994942013732114</v>
      </c>
      <c r="DH23" s="192">
        <f t="shared" si="52"/>
        <v>101.78592231116561</v>
      </c>
      <c r="DI23" s="192">
        <f t="shared" si="47"/>
        <v>94.292832719820723</v>
      </c>
      <c r="DJ23" s="192">
        <f t="shared" si="48"/>
        <v>98.981873595811038</v>
      </c>
      <c r="DK23" s="192">
        <f t="shared" si="49"/>
        <v>92.555744818950018</v>
      </c>
      <c r="DL23" s="192">
        <f t="shared" si="11"/>
        <v>94.944018221166942</v>
      </c>
      <c r="DM23" s="192">
        <f t="shared" si="12"/>
        <v>108.58209530877467</v>
      </c>
      <c r="DN23" s="642">
        <f t="shared" si="13"/>
        <v>100.10922438410685</v>
      </c>
      <c r="DO23" s="239"/>
      <c r="DP23" s="527"/>
      <c r="GP23" s="239"/>
      <c r="GQ23" s="239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IO23" s="241"/>
      <c r="IP23" s="241"/>
      <c r="IQ23" s="241"/>
      <c r="IR23" s="241"/>
      <c r="IS23" s="241"/>
      <c r="IT23" s="241"/>
      <c r="IU23" s="241"/>
      <c r="IV23" s="241"/>
      <c r="IW23" s="241"/>
      <c r="IX23" s="241"/>
      <c r="IY23" s="241"/>
      <c r="IZ23" s="241"/>
      <c r="JA23" s="241"/>
      <c r="JB23" s="241"/>
      <c r="JC23" s="241"/>
      <c r="JD23" s="241"/>
      <c r="JE23" s="241"/>
      <c r="JF23" s="241"/>
      <c r="JG23" s="241"/>
      <c r="JH23" s="241"/>
      <c r="JI23" s="241"/>
      <c r="NH23" s="241"/>
      <c r="NI23" s="531"/>
      <c r="NJ23" s="531"/>
      <c r="NK23" s="531"/>
      <c r="NL23" s="531"/>
      <c r="NM23" s="240" t="s">
        <v>226</v>
      </c>
      <c r="NN23" s="240" t="s">
        <v>229</v>
      </c>
      <c r="NO23" s="240"/>
      <c r="NP23" s="531"/>
      <c r="NQ23" s="531"/>
      <c r="NR23" s="531"/>
      <c r="NS23" s="551"/>
      <c r="NT23" s="531"/>
      <c r="NU23" s="531"/>
      <c r="NV23" s="531"/>
      <c r="NW23" s="531"/>
      <c r="NX23" s="531"/>
      <c r="NY23" s="531"/>
      <c r="NZ23" s="531"/>
      <c r="OA23" s="531"/>
      <c r="OB23" s="531"/>
      <c r="OC23" s="531"/>
      <c r="OD23" s="531"/>
      <c r="OE23" s="531"/>
      <c r="OF23" s="531"/>
      <c r="OG23" s="531"/>
      <c r="OH23" s="531"/>
      <c r="OI23" s="531"/>
      <c r="OJ23" s="531"/>
      <c r="OK23" s="531"/>
      <c r="OL23" s="531"/>
      <c r="OM23" s="531"/>
      <c r="ON23" s="241"/>
      <c r="OO23" s="239"/>
      <c r="OP23" s="239"/>
      <c r="OQ23" s="239"/>
      <c r="OR23" s="239"/>
      <c r="OS23" s="239"/>
      <c r="OT23" s="239"/>
      <c r="OU23" s="239"/>
      <c r="OV23" s="239"/>
      <c r="OW23" s="239"/>
      <c r="OX23" s="241"/>
      <c r="OY23" s="241"/>
      <c r="OZ23" s="241"/>
      <c r="PA23" s="240"/>
      <c r="PB23" s="240" t="s">
        <v>208</v>
      </c>
      <c r="PC23" s="240"/>
      <c r="PD23" s="240" t="s">
        <v>211</v>
      </c>
      <c r="PE23" s="240"/>
      <c r="PF23" s="240"/>
      <c r="PG23" s="240"/>
      <c r="PH23" s="240"/>
      <c r="PI23" s="240"/>
      <c r="PJ23" s="240"/>
      <c r="PK23" s="240"/>
      <c r="PL23" s="240"/>
      <c r="PM23" s="240"/>
      <c r="PN23" s="240"/>
      <c r="PO23" s="240"/>
      <c r="PP23" s="240"/>
      <c r="PQ23" s="240"/>
      <c r="PR23" s="240"/>
      <c r="PS23" s="240"/>
      <c r="PT23" s="240"/>
      <c r="PU23" s="240"/>
      <c r="PV23" s="240"/>
      <c r="PW23" s="240"/>
      <c r="PX23" s="240"/>
      <c r="PY23" s="240"/>
      <c r="PZ23" s="240"/>
      <c r="QA23" s="240"/>
      <c r="QB23" s="240"/>
      <c r="QC23" s="240"/>
      <c r="QD23" s="240"/>
      <c r="QE23" s="240"/>
      <c r="QF23" s="240"/>
      <c r="QG23" s="240"/>
      <c r="QH23" s="240"/>
      <c r="QI23" s="241"/>
      <c r="QJ23" s="241"/>
      <c r="QK23" s="241"/>
      <c r="QL23" s="241"/>
      <c r="QM23" s="241"/>
      <c r="QN23" s="241"/>
      <c r="QO23" s="241"/>
    </row>
    <row r="24" spans="1:457" s="236" customFormat="1" ht="30" customHeight="1">
      <c r="A24" s="573">
        <v>39</v>
      </c>
      <c r="B24" s="199" t="str">
        <f>IF('1'!A1=1,D24,F24)</f>
        <v xml:space="preserve">plastics and articles thereof </v>
      </c>
      <c r="C24" s="456">
        <v>39</v>
      </c>
      <c r="D24" s="461" t="s">
        <v>65</v>
      </c>
      <c r="E24" s="456">
        <v>39</v>
      </c>
      <c r="F24" s="461" t="s">
        <v>148</v>
      </c>
      <c r="G24" s="337">
        <v>214.07751028000001</v>
      </c>
      <c r="H24" s="337">
        <v>336.37050269999997</v>
      </c>
      <c r="I24" s="337">
        <v>421.71253383999999</v>
      </c>
      <c r="J24" s="337">
        <v>392.23939982000002</v>
      </c>
      <c r="K24" s="337">
        <v>298.30695660999999</v>
      </c>
      <c r="L24" s="337">
        <v>412.69335673</v>
      </c>
      <c r="M24" s="337">
        <v>444.81186824999997</v>
      </c>
      <c r="N24" s="337">
        <v>386.80754163</v>
      </c>
      <c r="O24" s="337">
        <v>291.15837814000002</v>
      </c>
      <c r="P24" s="337">
        <v>403.51315142999999</v>
      </c>
      <c r="Q24" s="337">
        <v>428.28558147000001</v>
      </c>
      <c r="R24" s="337">
        <v>428.11321975999999</v>
      </c>
      <c r="S24" s="337">
        <v>302.38343105000001</v>
      </c>
      <c r="T24" s="337">
        <v>412.61651710000001</v>
      </c>
      <c r="U24" s="337">
        <v>447.32141161999999</v>
      </c>
      <c r="V24" s="337">
        <v>382.09650798000001</v>
      </c>
      <c r="W24" s="337">
        <v>256.75227454999998</v>
      </c>
      <c r="X24" s="337">
        <v>323.96168508</v>
      </c>
      <c r="Y24" s="337">
        <v>343.57279585999999</v>
      </c>
      <c r="Z24" s="337">
        <v>306.35554009999998</v>
      </c>
      <c r="AA24" s="337">
        <v>181.08704892</v>
      </c>
      <c r="AB24" s="337">
        <v>218.18759657999999</v>
      </c>
      <c r="AC24" s="337">
        <v>246.65847009999999</v>
      </c>
      <c r="AD24" s="337">
        <v>227.83163536000001</v>
      </c>
      <c r="AE24" s="337">
        <v>177.68629182000001</v>
      </c>
      <c r="AF24" s="337">
        <v>232.70326956</v>
      </c>
      <c r="AG24" s="337">
        <v>247.06984449999999</v>
      </c>
      <c r="AH24" s="337">
        <v>235.83617347000001</v>
      </c>
      <c r="AI24" s="337">
        <v>202.39770945000001</v>
      </c>
      <c r="AJ24" s="337">
        <v>262.96690932000001</v>
      </c>
      <c r="AK24" s="337">
        <v>277.23890759</v>
      </c>
      <c r="AL24" s="337">
        <v>278.54493846000003</v>
      </c>
      <c r="AM24" s="337">
        <v>240.33387134</v>
      </c>
      <c r="AN24" s="337">
        <v>281.19003629000002</v>
      </c>
      <c r="AO24" s="337">
        <v>304.18838212000003</v>
      </c>
      <c r="AP24" s="337">
        <v>279.21744444000001</v>
      </c>
      <c r="AQ24" s="645">
        <v>226.8236862</v>
      </c>
      <c r="AR24" s="337">
        <v>283.99043161999998</v>
      </c>
      <c r="AS24" s="337">
        <v>309.85730561000003</v>
      </c>
      <c r="AT24" s="337">
        <v>279.62292456</v>
      </c>
      <c r="AU24" s="337">
        <v>259.68284993999998</v>
      </c>
      <c r="AV24" s="337">
        <v>250.12300938999999</v>
      </c>
      <c r="AW24" s="337">
        <v>332.91386765999999</v>
      </c>
      <c r="AX24" s="337">
        <v>317.28090775999999</v>
      </c>
      <c r="AY24" s="337">
        <v>309.40562788</v>
      </c>
      <c r="AZ24" s="337">
        <v>395.34364568000001</v>
      </c>
      <c r="BA24" s="337">
        <v>423.60193896999999</v>
      </c>
      <c r="BB24" s="337">
        <v>436.77859182999998</v>
      </c>
      <c r="BC24" s="337">
        <v>229.55148344000003</v>
      </c>
      <c r="BD24" s="337">
        <v>219.45522202000001</v>
      </c>
      <c r="BE24" s="337">
        <v>405.35137669</v>
      </c>
      <c r="BF24" s="337">
        <v>312.89369828999997</v>
      </c>
      <c r="BG24" s="337">
        <v>299.92430573000001</v>
      </c>
      <c r="BH24" s="337">
        <v>349.33363365999998</v>
      </c>
      <c r="BI24" s="337">
        <v>407.10001595999995</v>
      </c>
      <c r="BJ24" s="337">
        <v>345.84160965000001</v>
      </c>
      <c r="BK24" s="337">
        <v>325.99628490999999</v>
      </c>
      <c r="BL24" s="337">
        <v>375.77627788999996</v>
      </c>
      <c r="BM24" s="302">
        <f t="shared" si="7"/>
        <v>649.25793939000005</v>
      </c>
      <c r="BN24" s="638">
        <f t="shared" si="8"/>
        <v>701.77256279999995</v>
      </c>
      <c r="BO24" s="302">
        <f t="shared" si="0"/>
        <v>873.76475096000013</v>
      </c>
      <c r="BP24" s="302">
        <f t="shared" si="1"/>
        <v>893.29557935000003</v>
      </c>
      <c r="BQ24" s="302">
        <f t="shared" si="2"/>
        <v>1021.14846482</v>
      </c>
      <c r="BR24" s="302">
        <f t="shared" si="3"/>
        <v>1104.9297341900001</v>
      </c>
      <c r="BS24" s="290">
        <f t="shared" si="14"/>
        <v>1100.29434799</v>
      </c>
      <c r="BT24" s="290">
        <f t="shared" si="15"/>
        <v>1160.00063475</v>
      </c>
      <c r="BU24" s="290">
        <f t="shared" si="4"/>
        <v>1565.12980436</v>
      </c>
      <c r="BV24" s="290">
        <f t="shared" si="5"/>
        <v>1167.2517804399999</v>
      </c>
      <c r="BW24" s="290">
        <f t="shared" si="9"/>
        <v>1402.1995649999999</v>
      </c>
      <c r="BX24" s="193">
        <f t="shared" si="29"/>
        <v>84.909505014362125</v>
      </c>
      <c r="BY24" s="192">
        <f t="shared" si="30"/>
        <v>78.51398857149627</v>
      </c>
      <c r="BZ24" s="192">
        <f t="shared" si="31"/>
        <v>76.806695797487436</v>
      </c>
      <c r="CA24" s="192">
        <f t="shared" si="32"/>
        <v>80.177529420403786</v>
      </c>
      <c r="CB24" s="192">
        <f t="shared" si="53"/>
        <v>70.529871346761936</v>
      </c>
      <c r="CC24" s="192">
        <f t="shared" si="33"/>
        <v>67.349815311066834</v>
      </c>
      <c r="CD24" s="192">
        <f t="shared" si="34"/>
        <v>71.792200393103613</v>
      </c>
      <c r="CE24" s="192">
        <f t="shared" si="35"/>
        <v>74.368374498999316</v>
      </c>
      <c r="CF24" s="192">
        <f t="shared" si="18"/>
        <v>98.12203185137642</v>
      </c>
      <c r="CG24" s="192">
        <f>AF24/AB24*100</f>
        <v>106.65284058650775</v>
      </c>
      <c r="CH24" s="192">
        <f t="shared" si="41"/>
        <v>100.16677894735713</v>
      </c>
      <c r="CI24" s="192">
        <f t="shared" si="42"/>
        <v>103.51335673702728</v>
      </c>
      <c r="CJ24" s="192">
        <f t="shared" si="86"/>
        <v>113.90732924689159</v>
      </c>
      <c r="CK24" s="192">
        <f t="shared" si="87"/>
        <v>113.00524905267689</v>
      </c>
      <c r="CL24" s="192">
        <f t="shared" si="88"/>
        <v>112.21074273594729</v>
      </c>
      <c r="CM24" s="192">
        <f t="shared" si="89"/>
        <v>118.10950557821567</v>
      </c>
      <c r="CN24" s="192">
        <f t="shared" si="21"/>
        <v>118.74337510690638</v>
      </c>
      <c r="CO24" s="192">
        <f t="shared" si="90"/>
        <v>106.92981752613771</v>
      </c>
      <c r="CP24" s="192">
        <f t="shared" si="91"/>
        <v>109.72066827281499</v>
      </c>
      <c r="CQ24" s="192">
        <f t="shared" si="92"/>
        <v>100.2414353618192</v>
      </c>
      <c r="CR24" s="192">
        <f t="shared" si="93"/>
        <v>94.378576326061363</v>
      </c>
      <c r="CS24" s="192">
        <f t="shared" si="94"/>
        <v>100.99590844929934</v>
      </c>
      <c r="CT24" s="192">
        <f t="shared" si="95"/>
        <v>101.86362261783017</v>
      </c>
      <c r="CU24" s="192">
        <f t="shared" si="96"/>
        <v>100.14522019597065</v>
      </c>
      <c r="CV24" s="192">
        <f t="shared" si="97"/>
        <v>114.48665449825495</v>
      </c>
      <c r="CW24" s="192">
        <f t="shared" si="98"/>
        <v>88.074449538033349</v>
      </c>
      <c r="CX24" s="192">
        <f t="shared" si="23"/>
        <v>107.4410257988301</v>
      </c>
      <c r="CY24" s="192">
        <f t="shared" si="24"/>
        <v>113.46741625682395</v>
      </c>
      <c r="CZ24" s="192">
        <f t="shared" si="24"/>
        <v>119.14750163574088</v>
      </c>
      <c r="DA24" s="192">
        <f t="shared" si="24"/>
        <v>158.05968696928926</v>
      </c>
      <c r="DB24" s="192">
        <f t="shared" ref="DB24:DB38" si="100">BA24/AW24*100</f>
        <v>127.24070100997366</v>
      </c>
      <c r="DC24" s="192">
        <f t="shared" ref="DC24:DC38" si="101">BB24/AX24*100</f>
        <v>137.66305540212059</v>
      </c>
      <c r="DD24" s="193">
        <f t="shared" si="44"/>
        <v>74.191114432161967</v>
      </c>
      <c r="DE24" s="192">
        <f t="shared" si="45"/>
        <v>55.509990970648346</v>
      </c>
      <c r="DF24" s="192">
        <f t="shared" si="51"/>
        <v>95.691577256615787</v>
      </c>
      <c r="DG24" s="192">
        <f t="shared" si="46"/>
        <v>71.636683698037643</v>
      </c>
      <c r="DH24" s="192">
        <f t="shared" si="52"/>
        <v>130.6566619546129</v>
      </c>
      <c r="DI24" s="192">
        <f t="shared" si="47"/>
        <v>159.18219236002665</v>
      </c>
      <c r="DJ24" s="192">
        <f t="shared" si="48"/>
        <v>100.43138851143887</v>
      </c>
      <c r="DK24" s="192">
        <f t="shared" si="49"/>
        <v>110.53006549510718</v>
      </c>
      <c r="DL24" s="192">
        <f t="shared" si="11"/>
        <v>108.69285305722127</v>
      </c>
      <c r="DM24" s="192">
        <f t="shared" si="12"/>
        <v>107.56945271858251</v>
      </c>
      <c r="DN24" s="642">
        <f t="shared" si="13"/>
        <v>108.08840681399123</v>
      </c>
      <c r="DO24" s="239"/>
      <c r="DP24" s="527"/>
      <c r="GP24" s="239"/>
      <c r="GQ24" s="239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IO24" s="241"/>
      <c r="IP24" s="241"/>
      <c r="IQ24" s="241"/>
      <c r="IR24" s="241"/>
      <c r="IS24" s="241"/>
      <c r="IT24" s="241"/>
      <c r="IU24" s="241"/>
      <c r="IV24" s="241"/>
      <c r="IW24" s="241"/>
      <c r="IX24" s="241"/>
      <c r="IY24" s="241"/>
      <c r="IZ24" s="241"/>
      <c r="JA24" s="241"/>
      <c r="JB24" s="241"/>
      <c r="JC24" s="241"/>
      <c r="JD24" s="241"/>
      <c r="JE24" s="241"/>
      <c r="JF24" s="241"/>
      <c r="JG24" s="241"/>
      <c r="JH24" s="241"/>
      <c r="JI24" s="241"/>
      <c r="NH24" s="241"/>
      <c r="NI24" s="531"/>
      <c r="NJ24" s="531"/>
      <c r="NK24" s="531"/>
      <c r="NL24" s="531"/>
      <c r="NM24" s="240" t="s">
        <v>169</v>
      </c>
      <c r="NN24" s="240" t="s">
        <v>171</v>
      </c>
      <c r="NO24" s="240"/>
      <c r="NP24" s="531"/>
      <c r="NQ24" s="531"/>
      <c r="NR24" s="531"/>
      <c r="NS24" s="551"/>
      <c r="NT24" s="531"/>
      <c r="NU24" s="531"/>
      <c r="NV24" s="531"/>
      <c r="NW24" s="531"/>
      <c r="NX24" s="531"/>
      <c r="NY24" s="531"/>
      <c r="NZ24" s="531"/>
      <c r="OA24" s="531"/>
      <c r="OB24" s="531"/>
      <c r="OC24" s="531"/>
      <c r="OD24" s="531"/>
      <c r="OE24" s="531"/>
      <c r="OF24" s="531"/>
      <c r="OG24" s="531"/>
      <c r="OH24" s="531"/>
      <c r="OI24" s="531"/>
      <c r="OJ24" s="531"/>
      <c r="OK24" s="531"/>
      <c r="OL24" s="531"/>
      <c r="OM24" s="531"/>
      <c r="ON24" s="241"/>
      <c r="OO24" s="239"/>
      <c r="OP24" s="239"/>
      <c r="OQ24" s="239"/>
      <c r="OR24" s="239"/>
      <c r="OS24" s="239"/>
      <c r="OT24" s="239"/>
      <c r="OU24" s="239"/>
      <c r="OV24" s="239"/>
      <c r="OW24" s="239"/>
      <c r="OX24" s="241"/>
      <c r="OY24" s="241"/>
      <c r="OZ24" s="241"/>
      <c r="PA24" s="240"/>
      <c r="PB24" s="240"/>
      <c r="PC24" s="240"/>
      <c r="PD24" s="240"/>
      <c r="PE24" s="240"/>
      <c r="PF24" s="240"/>
      <c r="PG24" s="240"/>
      <c r="PH24" s="240"/>
      <c r="PI24" s="240"/>
      <c r="PJ24" s="240"/>
      <c r="PK24" s="240"/>
      <c r="PL24" s="240"/>
      <c r="PM24" s="240"/>
      <c r="PN24" s="240"/>
      <c r="PO24" s="240"/>
      <c r="PP24" s="240"/>
      <c r="PQ24" s="240"/>
      <c r="PR24" s="240"/>
      <c r="PS24" s="240"/>
      <c r="PT24" s="240"/>
      <c r="PU24" s="240"/>
      <c r="PV24" s="240"/>
      <c r="PW24" s="240"/>
      <c r="PX24" s="240"/>
      <c r="PY24" s="240"/>
      <c r="PZ24" s="240"/>
      <c r="QA24" s="240"/>
      <c r="QB24" s="240"/>
      <c r="QC24" s="240"/>
      <c r="QD24" s="240"/>
      <c r="QE24" s="240"/>
      <c r="QF24" s="240"/>
      <c r="QG24" s="240"/>
      <c r="QH24" s="240"/>
      <c r="QI24" s="241"/>
      <c r="QJ24" s="241"/>
      <c r="QK24" s="241"/>
      <c r="QL24" s="241"/>
      <c r="QM24" s="241"/>
      <c r="QN24" s="241"/>
      <c r="QO24" s="241"/>
    </row>
    <row r="25" spans="1:457" ht="34.950000000000003" customHeight="1">
      <c r="A25" s="580"/>
      <c r="B25" s="194" t="str">
        <f>IF('1'!A1=1,D25,F25)</f>
        <v>Timber and woodwork</v>
      </c>
      <c r="C25" s="459"/>
      <c r="D25" s="460" t="s">
        <v>4</v>
      </c>
      <c r="E25" s="459"/>
      <c r="F25" s="464" t="s">
        <v>126</v>
      </c>
      <c r="G25" s="338">
        <v>257.39874497</v>
      </c>
      <c r="H25" s="338">
        <v>259.75861756</v>
      </c>
      <c r="I25" s="338">
        <v>324.75816057999998</v>
      </c>
      <c r="J25" s="338">
        <v>355.82521465999997</v>
      </c>
      <c r="K25" s="338">
        <v>296.42172751999999</v>
      </c>
      <c r="L25" s="338">
        <v>323.00887210000002</v>
      </c>
      <c r="M25" s="338">
        <v>349.93524345999998</v>
      </c>
      <c r="N25" s="338">
        <v>341.05258412000001</v>
      </c>
      <c r="O25" s="338">
        <v>261.62682108000001</v>
      </c>
      <c r="P25" s="338">
        <v>326.76049567000001</v>
      </c>
      <c r="Q25" s="338">
        <v>347.18633360000001</v>
      </c>
      <c r="R25" s="338">
        <v>355.54567013000002</v>
      </c>
      <c r="S25" s="338">
        <v>301.45746100000002</v>
      </c>
      <c r="T25" s="338">
        <v>353.28276512999997</v>
      </c>
      <c r="U25" s="338">
        <v>384.66077044999997</v>
      </c>
      <c r="V25" s="338">
        <v>370.78957270000001</v>
      </c>
      <c r="W25" s="338">
        <v>226.568105</v>
      </c>
      <c r="X25" s="338">
        <v>223.20493367</v>
      </c>
      <c r="Y25" s="338">
        <v>243.0491993</v>
      </c>
      <c r="Z25" s="338">
        <v>222.41233091999999</v>
      </c>
      <c r="AA25" s="338">
        <v>133.48750494999999</v>
      </c>
      <c r="AB25" s="338">
        <v>135.79006387999999</v>
      </c>
      <c r="AC25" s="338">
        <v>163.37797477000001</v>
      </c>
      <c r="AD25" s="338">
        <v>160.56830661999999</v>
      </c>
      <c r="AE25" s="338">
        <v>144.90510897999999</v>
      </c>
      <c r="AF25" s="338">
        <v>157.26472715</v>
      </c>
      <c r="AG25" s="338">
        <v>167.93413444000001</v>
      </c>
      <c r="AH25" s="338">
        <v>175.65004164000001</v>
      </c>
      <c r="AI25" s="338">
        <v>146.11234852999999</v>
      </c>
      <c r="AJ25" s="338">
        <v>169.62866835</v>
      </c>
      <c r="AK25" s="338">
        <v>186.55355219</v>
      </c>
      <c r="AL25" s="338">
        <v>191.97966618999999</v>
      </c>
      <c r="AM25" s="338">
        <v>183.70663687000001</v>
      </c>
      <c r="AN25" s="338">
        <v>197.38719700999999</v>
      </c>
      <c r="AO25" s="338">
        <v>205.92893168000001</v>
      </c>
      <c r="AP25" s="338">
        <v>202.86589358000001</v>
      </c>
      <c r="AQ25" s="647">
        <v>174.17665693000001</v>
      </c>
      <c r="AR25" s="338">
        <v>192.10731953000001</v>
      </c>
      <c r="AS25" s="338">
        <v>194.49216501000001</v>
      </c>
      <c r="AT25" s="338">
        <v>200.90282171999999</v>
      </c>
      <c r="AU25" s="338">
        <v>175.22257148</v>
      </c>
      <c r="AV25" s="338">
        <v>156.756473</v>
      </c>
      <c r="AW25" s="338">
        <v>202.32707514000001</v>
      </c>
      <c r="AX25" s="338">
        <v>225.05939595000001</v>
      </c>
      <c r="AY25" s="338">
        <v>188.41710040000001</v>
      </c>
      <c r="AZ25" s="338">
        <v>246.47855242</v>
      </c>
      <c r="BA25" s="338">
        <v>249.07289366000001</v>
      </c>
      <c r="BB25" s="338">
        <v>280.11165337</v>
      </c>
      <c r="BC25" s="338">
        <v>173.98391422</v>
      </c>
      <c r="BD25" s="338">
        <v>102.51794341999999</v>
      </c>
      <c r="BE25" s="338">
        <v>202.02926274000001</v>
      </c>
      <c r="BF25" s="338">
        <v>188.21702071000001</v>
      </c>
      <c r="BG25" s="338">
        <v>181.33536142</v>
      </c>
      <c r="BH25" s="338">
        <v>181.83228953999998</v>
      </c>
      <c r="BI25" s="338">
        <v>196.61261243999996</v>
      </c>
      <c r="BJ25" s="338">
        <v>180.41262239</v>
      </c>
      <c r="BK25" s="338">
        <v>195.16234738</v>
      </c>
      <c r="BL25" s="338">
        <v>214.62814258</v>
      </c>
      <c r="BM25" s="299">
        <f t="shared" si="7"/>
        <v>363.16765095999995</v>
      </c>
      <c r="BN25" s="637">
        <f t="shared" si="8"/>
        <v>409.79048996</v>
      </c>
      <c r="BO25" s="299">
        <f t="shared" si="0"/>
        <v>593.22385022000003</v>
      </c>
      <c r="BP25" s="299">
        <f t="shared" si="1"/>
        <v>645.75401221000004</v>
      </c>
      <c r="BQ25" s="299">
        <f t="shared" si="2"/>
        <v>694.27423525999995</v>
      </c>
      <c r="BR25" s="299">
        <f t="shared" si="3"/>
        <v>789.88865914000007</v>
      </c>
      <c r="BS25" s="291">
        <f t="shared" si="14"/>
        <v>761.6789631900001</v>
      </c>
      <c r="BT25" s="291">
        <f t="shared" si="15"/>
        <v>759.36551557000007</v>
      </c>
      <c r="BU25" s="291">
        <f t="shared" si="4"/>
        <v>964.08019984999999</v>
      </c>
      <c r="BV25" s="291">
        <f t="shared" si="5"/>
        <v>666.7481410900001</v>
      </c>
      <c r="BW25" s="291">
        <f t="shared" si="9"/>
        <v>740.19288578999999</v>
      </c>
      <c r="BX25" s="193">
        <f t="shared" si="29"/>
        <v>75.157570905169919</v>
      </c>
      <c r="BY25" s="192">
        <f t="shared" si="30"/>
        <v>63.180249845436329</v>
      </c>
      <c r="BZ25" s="192">
        <f t="shared" si="31"/>
        <v>63.185335748084213</v>
      </c>
      <c r="CA25" s="192">
        <f t="shared" si="32"/>
        <v>59.983437317410839</v>
      </c>
      <c r="CB25" s="192">
        <f t="shared" si="53"/>
        <v>58.917165304445653</v>
      </c>
      <c r="CC25" s="192">
        <f t="shared" si="33"/>
        <v>60.836497494612033</v>
      </c>
      <c r="CD25" s="192">
        <f t="shared" si="34"/>
        <v>67.220124666339515</v>
      </c>
      <c r="CE25" s="192">
        <f t="shared" si="35"/>
        <v>72.193976815860623</v>
      </c>
      <c r="CF25" s="192">
        <f t="shared" si="18"/>
        <v>108.553312936875</v>
      </c>
      <c r="CG25" s="192">
        <f t="shared" si="19"/>
        <v>115.81460576451126</v>
      </c>
      <c r="CH25" s="192">
        <f t="shared" si="41"/>
        <v>102.78872331256036</v>
      </c>
      <c r="CI25" s="192">
        <f t="shared" si="42"/>
        <v>109.39272222362808</v>
      </c>
      <c r="CJ25" s="192">
        <f t="shared" si="86"/>
        <v>100.83312421383749</v>
      </c>
      <c r="CK25" s="192">
        <f t="shared" si="87"/>
        <v>107.86186541894243</v>
      </c>
      <c r="CL25" s="192">
        <f t="shared" si="88"/>
        <v>111.08733362165415</v>
      </c>
      <c r="CM25" s="192">
        <f t="shared" si="89"/>
        <v>109.29668128600166</v>
      </c>
      <c r="CN25" s="192">
        <f t="shared" si="21"/>
        <v>125.72971327764341</v>
      </c>
      <c r="CO25" s="192">
        <f t="shared" si="90"/>
        <v>116.36429085366926</v>
      </c>
      <c r="CP25" s="192">
        <f t="shared" si="91"/>
        <v>110.38596116908386</v>
      </c>
      <c r="CQ25" s="192">
        <f t="shared" si="92"/>
        <v>105.67051063586392</v>
      </c>
      <c r="CR25" s="192">
        <f t="shared" si="93"/>
        <v>94.81239213652151</v>
      </c>
      <c r="CS25" s="192">
        <f t="shared" si="94"/>
        <v>97.325116542522011</v>
      </c>
      <c r="CT25" s="192">
        <f t="shared" si="95"/>
        <v>94.446255522865542</v>
      </c>
      <c r="CU25" s="192">
        <f t="shared" si="96"/>
        <v>99.03233026244213</v>
      </c>
      <c r="CV25" s="192">
        <f t="shared" si="97"/>
        <v>100.60049065611607</v>
      </c>
      <c r="CW25" s="192">
        <f t="shared" si="98"/>
        <v>81.59838645581668</v>
      </c>
      <c r="CX25" s="192">
        <f t="shared" si="23"/>
        <v>104.02839370398142</v>
      </c>
      <c r="CY25" s="192">
        <f t="shared" si="24"/>
        <v>112.02400943062275</v>
      </c>
      <c r="CZ25" s="192">
        <f t="shared" si="24"/>
        <v>107.53015368314351</v>
      </c>
      <c r="DA25" s="192">
        <f t="shared" si="24"/>
        <v>157.23660254846382</v>
      </c>
      <c r="DB25" s="192">
        <f t="shared" si="100"/>
        <v>123.10408455598653</v>
      </c>
      <c r="DC25" s="192">
        <f t="shared" si="101"/>
        <v>124.4612126446081</v>
      </c>
      <c r="DD25" s="193">
        <f t="shared" si="44"/>
        <v>92.339768444924005</v>
      </c>
      <c r="DE25" s="192">
        <f t="shared" si="45"/>
        <v>41.593048325482371</v>
      </c>
      <c r="DF25" s="192">
        <f t="shared" si="51"/>
        <v>81.112504765686182</v>
      </c>
      <c r="DG25" s="192">
        <f t="shared" si="46"/>
        <v>67.193570294408218</v>
      </c>
      <c r="DH25" s="192">
        <f t="shared" si="52"/>
        <v>104.22536027710252</v>
      </c>
      <c r="DI25" s="192">
        <f t="shared" si="47"/>
        <v>177.36630630119208</v>
      </c>
      <c r="DJ25" s="192">
        <f t="shared" si="48"/>
        <v>97.318878351315391</v>
      </c>
      <c r="DK25" s="192">
        <f t="shared" si="49"/>
        <v>95.853510861791378</v>
      </c>
      <c r="DL25" s="192">
        <f t="shared" si="11"/>
        <v>107.6250907995681</v>
      </c>
      <c r="DM25" s="192">
        <f t="shared" si="12"/>
        <v>118.0363196894056</v>
      </c>
      <c r="DN25" s="642">
        <f t="shared" si="13"/>
        <v>112.83782817020098</v>
      </c>
      <c r="PB25" s="223" t="s">
        <v>209</v>
      </c>
      <c r="PD25" s="223" t="s">
        <v>212</v>
      </c>
    </row>
    <row r="26" spans="1:457" ht="34.950000000000003" customHeight="1">
      <c r="A26" s="580"/>
      <c r="B26" s="194" t="str">
        <f>IF('1'!A1=1,D26,F26)</f>
        <v>Industrial goods</v>
      </c>
      <c r="C26" s="459"/>
      <c r="D26" s="460" t="s">
        <v>5</v>
      </c>
      <c r="E26" s="459"/>
      <c r="F26" s="464" t="s">
        <v>127</v>
      </c>
      <c r="G26" s="338">
        <v>89.272218330000001</v>
      </c>
      <c r="H26" s="338">
        <v>134.42695022999999</v>
      </c>
      <c r="I26" s="338">
        <v>186.12542477</v>
      </c>
      <c r="J26" s="338">
        <v>197.88513845</v>
      </c>
      <c r="K26" s="338">
        <v>137.06805297</v>
      </c>
      <c r="L26" s="338">
        <v>185.02751717000001</v>
      </c>
      <c r="M26" s="338">
        <v>208.23843123</v>
      </c>
      <c r="N26" s="338">
        <v>205.68736294000001</v>
      </c>
      <c r="O26" s="338">
        <v>136.71761928000001</v>
      </c>
      <c r="P26" s="338">
        <v>186.77272823999999</v>
      </c>
      <c r="Q26" s="338">
        <v>197.51726065</v>
      </c>
      <c r="R26" s="338">
        <v>198.16686831000001</v>
      </c>
      <c r="S26" s="338">
        <v>147.49444038999999</v>
      </c>
      <c r="T26" s="338">
        <v>205.24284610000001</v>
      </c>
      <c r="U26" s="338">
        <v>241.75836057999999</v>
      </c>
      <c r="V26" s="338">
        <v>202.61751543</v>
      </c>
      <c r="W26" s="338">
        <v>125.95079575</v>
      </c>
      <c r="X26" s="338">
        <v>134.52251448999999</v>
      </c>
      <c r="Y26" s="338">
        <v>162.03512674999999</v>
      </c>
      <c r="Z26" s="338">
        <v>133.74177589000001</v>
      </c>
      <c r="AA26" s="338">
        <v>80.041389850000002</v>
      </c>
      <c r="AB26" s="338">
        <v>93.449956159999999</v>
      </c>
      <c r="AC26" s="338">
        <v>113.23518545</v>
      </c>
      <c r="AD26" s="338">
        <v>115.51711347</v>
      </c>
      <c r="AE26" s="338">
        <v>102.36339975</v>
      </c>
      <c r="AF26" s="338">
        <v>119.19199991000001</v>
      </c>
      <c r="AG26" s="338">
        <v>145.99256095999999</v>
      </c>
      <c r="AH26" s="338">
        <v>154.77534385000001</v>
      </c>
      <c r="AI26" s="338">
        <v>117.82411764</v>
      </c>
      <c r="AJ26" s="338">
        <v>138.02849259000001</v>
      </c>
      <c r="AK26" s="338">
        <v>166.81144542999999</v>
      </c>
      <c r="AL26" s="338">
        <v>157.78536854000001</v>
      </c>
      <c r="AM26" s="338">
        <v>144.66038387</v>
      </c>
      <c r="AN26" s="338">
        <v>158.76077918999999</v>
      </c>
      <c r="AO26" s="338">
        <v>173.36810266000001</v>
      </c>
      <c r="AP26" s="338">
        <v>168.40218032999999</v>
      </c>
      <c r="AQ26" s="647">
        <v>139.25432574999999</v>
      </c>
      <c r="AR26" s="338">
        <v>179.19248869</v>
      </c>
      <c r="AS26" s="338">
        <v>204.38679646</v>
      </c>
      <c r="AT26" s="338">
        <v>193.42990967</v>
      </c>
      <c r="AU26" s="338">
        <v>165.53847983</v>
      </c>
      <c r="AV26" s="338">
        <v>130.36452761000001</v>
      </c>
      <c r="AW26" s="338">
        <v>205.71572663000001</v>
      </c>
      <c r="AX26" s="338">
        <v>197.42124673999999</v>
      </c>
      <c r="AY26" s="338">
        <v>149.19761889</v>
      </c>
      <c r="AZ26" s="338">
        <v>195.41963755</v>
      </c>
      <c r="BA26" s="338">
        <v>215.78298097999999</v>
      </c>
      <c r="BB26" s="338">
        <v>218.20694356999999</v>
      </c>
      <c r="BC26" s="338">
        <v>119.29635984999999</v>
      </c>
      <c r="BD26" s="338">
        <v>111.82505746000001</v>
      </c>
      <c r="BE26" s="338">
        <v>227.79695344999999</v>
      </c>
      <c r="BF26" s="338">
        <v>236.08836636000001</v>
      </c>
      <c r="BG26" s="338">
        <v>169.64504841999999</v>
      </c>
      <c r="BH26" s="338">
        <v>200.78463177999998</v>
      </c>
      <c r="BI26" s="338">
        <v>222.39604717999998</v>
      </c>
      <c r="BJ26" s="338">
        <v>189.67021375000002</v>
      </c>
      <c r="BK26" s="338">
        <v>169.38527740000001</v>
      </c>
      <c r="BL26" s="338">
        <v>207.75045190000003</v>
      </c>
      <c r="BM26" s="299">
        <f t="shared" si="7"/>
        <v>370.42968020000001</v>
      </c>
      <c r="BN26" s="637">
        <f t="shared" si="8"/>
        <v>377.13572930000004</v>
      </c>
      <c r="BO26" s="299">
        <f t="shared" si="0"/>
        <v>402.24364492999996</v>
      </c>
      <c r="BP26" s="299">
        <f t="shared" si="1"/>
        <v>522.32330447000004</v>
      </c>
      <c r="BQ26" s="299">
        <f t="shared" si="2"/>
        <v>580.44942420000007</v>
      </c>
      <c r="BR26" s="299">
        <f t="shared" si="3"/>
        <v>645.19144604999997</v>
      </c>
      <c r="BS26" s="291">
        <f t="shared" si="14"/>
        <v>716.26352057000008</v>
      </c>
      <c r="BT26" s="291">
        <f t="shared" si="15"/>
        <v>699.03998080999997</v>
      </c>
      <c r="BU26" s="291">
        <f t="shared" si="4"/>
        <v>778.60718098999996</v>
      </c>
      <c r="BV26" s="291">
        <f t="shared" si="5"/>
        <v>695.00673712000003</v>
      </c>
      <c r="BW26" s="291">
        <f t="shared" si="9"/>
        <v>782.49594113000001</v>
      </c>
      <c r="BX26" s="193">
        <f t="shared" si="29"/>
        <v>85.393588678302052</v>
      </c>
      <c r="BY26" s="192">
        <f t="shared" si="30"/>
        <v>65.543095433619598</v>
      </c>
      <c r="BZ26" s="192">
        <f t="shared" si="31"/>
        <v>67.023587668804169</v>
      </c>
      <c r="CA26" s="192">
        <f t="shared" si="32"/>
        <v>66.007016030262662</v>
      </c>
      <c r="CB26" s="192">
        <f t="shared" si="53"/>
        <v>63.549729379141304</v>
      </c>
      <c r="CC26" s="192">
        <f t="shared" si="33"/>
        <v>69.467892801652027</v>
      </c>
      <c r="CD26" s="192">
        <f t="shared" si="34"/>
        <v>69.883109743671682</v>
      </c>
      <c r="CE26" s="192">
        <f t="shared" si="35"/>
        <v>86.373246280960529</v>
      </c>
      <c r="CF26" s="192">
        <f t="shared" si="18"/>
        <v>127.88808382991866</v>
      </c>
      <c r="CG26" s="192">
        <f t="shared" si="19"/>
        <v>127.54634117315781</v>
      </c>
      <c r="CH26" s="192">
        <f t="shared" si="41"/>
        <v>128.92861912118676</v>
      </c>
      <c r="CI26" s="192">
        <f t="shared" si="42"/>
        <v>133.98477437734405</v>
      </c>
      <c r="CJ26" s="192">
        <f t="shared" si="86"/>
        <v>115.10375576403224</v>
      </c>
      <c r="CK26" s="192">
        <f t="shared" si="87"/>
        <v>115.80348739363644</v>
      </c>
      <c r="CL26" s="192">
        <f t="shared" si="88"/>
        <v>114.2602365032175</v>
      </c>
      <c r="CM26" s="192">
        <f t="shared" si="89"/>
        <v>101.94477015209679</v>
      </c>
      <c r="CN26" s="192">
        <f t="shared" si="21"/>
        <v>122.77654759273953</v>
      </c>
      <c r="CO26" s="192">
        <f t="shared" si="90"/>
        <v>115.02029487606097</v>
      </c>
      <c r="CP26" s="192">
        <f t="shared" si="91"/>
        <v>103.9305799509731</v>
      </c>
      <c r="CQ26" s="192">
        <f t="shared" si="92"/>
        <v>106.72864150094408</v>
      </c>
      <c r="CR26" s="192">
        <f t="shared" si="93"/>
        <v>96.262931166518811</v>
      </c>
      <c r="CS26" s="192">
        <f t="shared" si="94"/>
        <v>112.86949434504096</v>
      </c>
      <c r="CT26" s="192">
        <f t="shared" si="95"/>
        <v>117.89181131019942</v>
      </c>
      <c r="CU26" s="192">
        <f t="shared" si="96"/>
        <v>114.86187963300463</v>
      </c>
      <c r="CV26" s="192">
        <f t="shared" si="97"/>
        <v>118.87492825694142</v>
      </c>
      <c r="CW26" s="192">
        <f t="shared" si="98"/>
        <v>72.751111702861863</v>
      </c>
      <c r="CX26" s="192">
        <f t="shared" si="23"/>
        <v>100.65020353223262</v>
      </c>
      <c r="CY26" s="192">
        <f t="shared" si="24"/>
        <v>102.06345392851053</v>
      </c>
      <c r="CZ26" s="192">
        <f t="shared" si="24"/>
        <v>90.128663162316542</v>
      </c>
      <c r="DA26" s="192">
        <f t="shared" si="24"/>
        <v>149.902462834537</v>
      </c>
      <c r="DB26" s="192">
        <f t="shared" si="100"/>
        <v>104.89376991974315</v>
      </c>
      <c r="DC26" s="192">
        <f t="shared" si="101"/>
        <v>110.52860174537058</v>
      </c>
      <c r="DD26" s="193">
        <f t="shared" si="44"/>
        <v>79.958621818190323</v>
      </c>
      <c r="DE26" s="192">
        <f t="shared" si="45"/>
        <v>57.223040049589947</v>
      </c>
      <c r="DF26" s="192">
        <f t="shared" si="51"/>
        <v>105.56761817611256</v>
      </c>
      <c r="DG26" s="192">
        <f t="shared" si="46"/>
        <v>108.19470842561145</v>
      </c>
      <c r="DH26" s="192">
        <f t="shared" si="52"/>
        <v>142.20471490773656</v>
      </c>
      <c r="DI26" s="192">
        <f t="shared" si="47"/>
        <v>179.5524512489707</v>
      </c>
      <c r="DJ26" s="192">
        <f t="shared" si="48"/>
        <v>97.629070016871196</v>
      </c>
      <c r="DK26" s="192">
        <f t="shared" si="49"/>
        <v>80.338653138368059</v>
      </c>
      <c r="DL26" s="192">
        <f t="shared" si="11"/>
        <v>99.84687379772096</v>
      </c>
      <c r="DM26" s="192">
        <f t="shared" si="12"/>
        <v>103.46929944699777</v>
      </c>
      <c r="DN26" s="642">
        <f t="shared" si="13"/>
        <v>101.81034335487895</v>
      </c>
    </row>
    <row r="27" spans="1:457" ht="34.950000000000003" customHeight="1">
      <c r="A27" s="580"/>
      <c r="B27" s="194" t="str">
        <f>IF('1'!A1=1,D27,F27)</f>
        <v>Ferrrous and nonferrous metals</v>
      </c>
      <c r="C27" s="459"/>
      <c r="D27" s="460" t="s">
        <v>6</v>
      </c>
      <c r="E27" s="459"/>
      <c r="F27" s="460" t="s">
        <v>128</v>
      </c>
      <c r="G27" s="338">
        <v>179.29977844999999</v>
      </c>
      <c r="H27" s="338">
        <v>292.78565963</v>
      </c>
      <c r="I27" s="338">
        <v>377.27564192</v>
      </c>
      <c r="J27" s="338">
        <v>379.41311793</v>
      </c>
      <c r="K27" s="338">
        <v>299.57734936000003</v>
      </c>
      <c r="L27" s="338">
        <v>402.56123824000002</v>
      </c>
      <c r="M27" s="338">
        <v>518.76069655000003</v>
      </c>
      <c r="N27" s="338">
        <v>439.89673931999999</v>
      </c>
      <c r="O27" s="338">
        <v>280.15148104000002</v>
      </c>
      <c r="P27" s="338">
        <v>404.64340292999998</v>
      </c>
      <c r="Q27" s="338">
        <v>406.90919280000003</v>
      </c>
      <c r="R27" s="338">
        <v>388.68054748999998</v>
      </c>
      <c r="S27" s="338">
        <v>283.03751016000001</v>
      </c>
      <c r="T27" s="338">
        <v>382.68700555999999</v>
      </c>
      <c r="U27" s="338">
        <v>413.09618016000002</v>
      </c>
      <c r="V27" s="338">
        <v>389.09706549999999</v>
      </c>
      <c r="W27" s="338">
        <v>247.37136047999999</v>
      </c>
      <c r="X27" s="338">
        <v>261.77646055999998</v>
      </c>
      <c r="Y27" s="338">
        <v>296.29772566999998</v>
      </c>
      <c r="Z27" s="338">
        <v>253.512586</v>
      </c>
      <c r="AA27" s="338">
        <v>126.36209287</v>
      </c>
      <c r="AB27" s="338">
        <v>167.15072731000001</v>
      </c>
      <c r="AC27" s="338">
        <v>213.34832213999999</v>
      </c>
      <c r="AD27" s="338">
        <v>184.28275488</v>
      </c>
      <c r="AE27" s="338">
        <v>141.14587811000001</v>
      </c>
      <c r="AF27" s="338">
        <v>200.34145021</v>
      </c>
      <c r="AG27" s="338">
        <v>222.36165111</v>
      </c>
      <c r="AH27" s="338">
        <v>230.85812594999999</v>
      </c>
      <c r="AI27" s="338">
        <v>173.14193748</v>
      </c>
      <c r="AJ27" s="338">
        <v>233.08863815999999</v>
      </c>
      <c r="AK27" s="338">
        <v>264.61410833999997</v>
      </c>
      <c r="AL27" s="338">
        <v>265.70569654000002</v>
      </c>
      <c r="AM27" s="338">
        <v>234.69659061999999</v>
      </c>
      <c r="AN27" s="338">
        <v>283.11125337999999</v>
      </c>
      <c r="AO27" s="338">
        <v>307.33385412000001</v>
      </c>
      <c r="AP27" s="338">
        <v>293.97114102</v>
      </c>
      <c r="AQ27" s="647">
        <v>240.42215505999999</v>
      </c>
      <c r="AR27" s="338">
        <v>313.88874615999998</v>
      </c>
      <c r="AS27" s="338">
        <v>360.39023766000003</v>
      </c>
      <c r="AT27" s="338">
        <v>310.30066726000001</v>
      </c>
      <c r="AU27" s="338">
        <v>246.25096646</v>
      </c>
      <c r="AV27" s="338">
        <v>247.71699247000001</v>
      </c>
      <c r="AW27" s="338">
        <v>320.00915100999998</v>
      </c>
      <c r="AX27" s="338">
        <v>314.96341701</v>
      </c>
      <c r="AY27" s="338">
        <v>277.27086315999998</v>
      </c>
      <c r="AZ27" s="338">
        <v>359.84489765000001</v>
      </c>
      <c r="BA27" s="338">
        <v>377.12423594000001</v>
      </c>
      <c r="BB27" s="338">
        <v>417.49765119</v>
      </c>
      <c r="BC27" s="338">
        <v>218.02414098</v>
      </c>
      <c r="BD27" s="338">
        <v>192.48670584000001</v>
      </c>
      <c r="BE27" s="338">
        <v>331.85007723000001</v>
      </c>
      <c r="BF27" s="338">
        <v>322.29492124000001</v>
      </c>
      <c r="BG27" s="338">
        <v>292.89527186000004</v>
      </c>
      <c r="BH27" s="338">
        <v>359.74088172</v>
      </c>
      <c r="BI27" s="338">
        <v>400.65690403999997</v>
      </c>
      <c r="BJ27" s="338">
        <v>385.56714090000003</v>
      </c>
      <c r="BK27" s="338">
        <v>385.94365516000005</v>
      </c>
      <c r="BL27" s="338">
        <v>408.43883148999998</v>
      </c>
      <c r="BM27" s="299">
        <f t="shared" si="7"/>
        <v>652.63615358000004</v>
      </c>
      <c r="BN27" s="637">
        <f t="shared" si="8"/>
        <v>794.38248665000003</v>
      </c>
      <c r="BO27" s="299">
        <f t="shared" si="0"/>
        <v>691.14389719999997</v>
      </c>
      <c r="BP27" s="299">
        <f t="shared" si="1"/>
        <v>794.70710538000003</v>
      </c>
      <c r="BQ27" s="299">
        <f t="shared" si="2"/>
        <v>936.55038051999986</v>
      </c>
      <c r="BR27" s="299">
        <f t="shared" si="3"/>
        <v>1119.11283914</v>
      </c>
      <c r="BS27" s="291">
        <f t="shared" si="14"/>
        <v>1225.0018061400001</v>
      </c>
      <c r="BT27" s="291">
        <f t="shared" si="15"/>
        <v>1128.94052695</v>
      </c>
      <c r="BU27" s="291">
        <f t="shared" si="4"/>
        <v>1431.73764794</v>
      </c>
      <c r="BV27" s="291">
        <f t="shared" si="5"/>
        <v>1064.6558452899999</v>
      </c>
      <c r="BW27" s="291">
        <f t="shared" si="9"/>
        <v>1438.8601985200003</v>
      </c>
      <c r="BX27" s="193">
        <f t="shared" si="29"/>
        <v>87.398790478393451</v>
      </c>
      <c r="BY27" s="192">
        <f t="shared" si="30"/>
        <v>68.404846978520425</v>
      </c>
      <c r="BZ27" s="192">
        <f t="shared" si="31"/>
        <v>71.726087022939367</v>
      </c>
      <c r="CA27" s="192">
        <f t="shared" si="32"/>
        <v>65.154072975140437</v>
      </c>
      <c r="CB27" s="192">
        <f t="shared" si="53"/>
        <v>51.081941185433386</v>
      </c>
      <c r="CC27" s="192">
        <f t="shared" si="33"/>
        <v>63.852466700950195</v>
      </c>
      <c r="CD27" s="192">
        <f t="shared" si="34"/>
        <v>72.004711361711742</v>
      </c>
      <c r="CE27" s="192">
        <f t="shared" si="35"/>
        <v>72.691757749652709</v>
      </c>
      <c r="CF27" s="192">
        <f t="shared" si="18"/>
        <v>111.69954129772877</v>
      </c>
      <c r="CG27" s="192">
        <f t="shared" si="19"/>
        <v>119.8567624766861</v>
      </c>
      <c r="CH27" s="192">
        <f t="shared" si="41"/>
        <v>104.22470112705429</v>
      </c>
      <c r="CI27" s="192">
        <f t="shared" si="42"/>
        <v>125.27386303744407</v>
      </c>
      <c r="CJ27" s="192">
        <f t="shared" si="86"/>
        <v>122.66878763902997</v>
      </c>
      <c r="CK27" s="192">
        <f t="shared" si="87"/>
        <v>116.34568778237058</v>
      </c>
      <c r="CL27" s="192">
        <f t="shared" si="88"/>
        <v>119.00168352729948</v>
      </c>
      <c r="CM27" s="192">
        <f t="shared" si="89"/>
        <v>115.09479921774441</v>
      </c>
      <c r="CN27" s="192">
        <f t="shared" si="21"/>
        <v>135.55155616016501</v>
      </c>
      <c r="CO27" s="192">
        <f t="shared" si="90"/>
        <v>121.46076943727424</v>
      </c>
      <c r="CP27" s="192">
        <f t="shared" si="91"/>
        <v>116.14416784048032</v>
      </c>
      <c r="CQ27" s="192">
        <f t="shared" si="92"/>
        <v>110.63787673658129</v>
      </c>
      <c r="CR27" s="192">
        <f t="shared" si="93"/>
        <v>102.43956012521305</v>
      </c>
      <c r="CS27" s="192">
        <f t="shared" si="94"/>
        <v>110.8711654561783</v>
      </c>
      <c r="CT27" s="192">
        <f t="shared" si="95"/>
        <v>117.26343610661385</v>
      </c>
      <c r="CU27" s="192">
        <f t="shared" si="96"/>
        <v>105.55480588446233</v>
      </c>
      <c r="CV27" s="192">
        <f t="shared" si="97"/>
        <v>102.42440693477077</v>
      </c>
      <c r="CW27" s="192">
        <f t="shared" si="98"/>
        <v>78.918723751800286</v>
      </c>
      <c r="CX27" s="192">
        <f t="shared" si="23"/>
        <v>88.795177440933784</v>
      </c>
      <c r="CY27" s="192">
        <f t="shared" si="24"/>
        <v>101.50265540553707</v>
      </c>
      <c r="CZ27" s="192">
        <f t="shared" si="24"/>
        <v>112.59686292644002</v>
      </c>
      <c r="DA27" s="192">
        <f t="shared" si="24"/>
        <v>145.26451902308614</v>
      </c>
      <c r="DB27" s="192">
        <f t="shared" si="100"/>
        <v>117.84795364436789</v>
      </c>
      <c r="DC27" s="192">
        <f t="shared" si="101"/>
        <v>132.55433127865277</v>
      </c>
      <c r="DD27" s="193">
        <f t="shared" si="44"/>
        <v>78.632186049130055</v>
      </c>
      <c r="DE27" s="192">
        <f t="shared" si="45"/>
        <v>53.491575703046514</v>
      </c>
      <c r="DF27" s="192">
        <f t="shared" si="51"/>
        <v>87.994895475982332</v>
      </c>
      <c r="DG27" s="192">
        <f t="shared" si="46"/>
        <v>77.19682262196153</v>
      </c>
      <c r="DH27" s="192">
        <f t="shared" si="52"/>
        <v>134.34075260815646</v>
      </c>
      <c r="DI27" s="192">
        <f t="shared" si="47"/>
        <v>186.89128693335635</v>
      </c>
      <c r="DJ27" s="192">
        <f t="shared" si="48"/>
        <v>120.73431092267339</v>
      </c>
      <c r="DK27" s="192">
        <f t="shared" si="49"/>
        <v>119.6317768261957</v>
      </c>
      <c r="DL27" s="192">
        <f t="shared" si="11"/>
        <v>131.76848253954603</v>
      </c>
      <c r="DM27" s="192">
        <f t="shared" si="12"/>
        <v>113.53695180185372</v>
      </c>
      <c r="DN27" s="642">
        <f t="shared" si="13"/>
        <v>121.71904395618573</v>
      </c>
      <c r="PB27" s="223" t="s">
        <v>210</v>
      </c>
      <c r="PD27" s="223" t="s">
        <v>213</v>
      </c>
    </row>
    <row r="28" spans="1:457" s="217" customFormat="1" ht="30" customHeight="1">
      <c r="A28" s="582">
        <v>7210</v>
      </c>
      <c r="B28" s="199" t="str">
        <f>IF('1'!A1=1,D28,F28)</f>
        <v>flat-rolled products of carbon steel</v>
      </c>
      <c r="C28" s="456">
        <v>7210</v>
      </c>
      <c r="D28" s="461" t="s">
        <v>54</v>
      </c>
      <c r="E28" s="456">
        <v>7210</v>
      </c>
      <c r="F28" s="461" t="s">
        <v>131</v>
      </c>
      <c r="G28" s="337">
        <v>22.048994189999998</v>
      </c>
      <c r="H28" s="337">
        <v>52.495622670000003</v>
      </c>
      <c r="I28" s="337">
        <v>78.87332164</v>
      </c>
      <c r="J28" s="337">
        <v>61.741891039999999</v>
      </c>
      <c r="K28" s="337">
        <v>43.525294299999999</v>
      </c>
      <c r="L28" s="337">
        <v>48.547948069999997</v>
      </c>
      <c r="M28" s="337">
        <v>82.360919749999994</v>
      </c>
      <c r="N28" s="337">
        <v>69.439986250000004</v>
      </c>
      <c r="O28" s="337">
        <v>33.905839139999998</v>
      </c>
      <c r="P28" s="337">
        <v>63.761615550000002</v>
      </c>
      <c r="Q28" s="337">
        <v>71.672039429999998</v>
      </c>
      <c r="R28" s="337">
        <v>54.799359520000003</v>
      </c>
      <c r="S28" s="337">
        <v>37.777306299999999</v>
      </c>
      <c r="T28" s="337">
        <v>64.714275139999998</v>
      </c>
      <c r="U28" s="337">
        <v>81.837283009999993</v>
      </c>
      <c r="V28" s="337">
        <v>71.89459119</v>
      </c>
      <c r="W28" s="337">
        <v>37.044746199999999</v>
      </c>
      <c r="X28" s="337">
        <v>51.945456100000001</v>
      </c>
      <c r="Y28" s="337">
        <v>63.76178522</v>
      </c>
      <c r="Z28" s="337">
        <v>47.129529900000001</v>
      </c>
      <c r="AA28" s="337">
        <v>23.292487479999998</v>
      </c>
      <c r="AB28" s="337">
        <v>28.871855020000002</v>
      </c>
      <c r="AC28" s="337">
        <v>49.015567769999997</v>
      </c>
      <c r="AD28" s="337">
        <v>32.736653660000002</v>
      </c>
      <c r="AE28" s="337">
        <v>25.895191050000001</v>
      </c>
      <c r="AF28" s="337">
        <v>42.817246019999999</v>
      </c>
      <c r="AG28" s="337">
        <v>43.726693529999999</v>
      </c>
      <c r="AH28" s="337">
        <v>33.405394970000003</v>
      </c>
      <c r="AI28" s="337">
        <v>22.584967979999998</v>
      </c>
      <c r="AJ28" s="337">
        <v>35.713651800000001</v>
      </c>
      <c r="AK28" s="337">
        <v>45.330183480000002</v>
      </c>
      <c r="AL28" s="337">
        <v>35.127766309999998</v>
      </c>
      <c r="AM28" s="337">
        <v>26.437836350000001</v>
      </c>
      <c r="AN28" s="337">
        <v>38.279154509999998</v>
      </c>
      <c r="AO28" s="337">
        <v>47.902819839999999</v>
      </c>
      <c r="AP28" s="337">
        <v>37.156659169999998</v>
      </c>
      <c r="AQ28" s="645">
        <v>32.773829460000002</v>
      </c>
      <c r="AR28" s="337">
        <v>47.194624359999999</v>
      </c>
      <c r="AS28" s="337">
        <v>59.1483603</v>
      </c>
      <c r="AT28" s="337">
        <v>43.811516810000001</v>
      </c>
      <c r="AU28" s="337">
        <v>40.695031399999998</v>
      </c>
      <c r="AV28" s="337">
        <v>45.268448980000002</v>
      </c>
      <c r="AW28" s="337">
        <v>64.146780379999996</v>
      </c>
      <c r="AX28" s="337">
        <v>48.671081739999998</v>
      </c>
      <c r="AY28" s="337">
        <v>33.51312575</v>
      </c>
      <c r="AZ28" s="337">
        <v>45.211517049999998</v>
      </c>
      <c r="BA28" s="337">
        <v>58.424639300000003</v>
      </c>
      <c r="BB28" s="337">
        <v>60.755290080000002</v>
      </c>
      <c r="BC28" s="337">
        <v>36.70424878</v>
      </c>
      <c r="BD28" s="337">
        <v>33.433930180000004</v>
      </c>
      <c r="BE28" s="337">
        <v>58.05102892</v>
      </c>
      <c r="BF28" s="337">
        <v>45.878978029999999</v>
      </c>
      <c r="BG28" s="337">
        <v>48.882000070000004</v>
      </c>
      <c r="BH28" s="337">
        <v>51.994523409999999</v>
      </c>
      <c r="BI28" s="337">
        <v>59.936778930000003</v>
      </c>
      <c r="BJ28" s="337">
        <v>44.110096730000002</v>
      </c>
      <c r="BK28" s="337">
        <v>41.644751620000001</v>
      </c>
      <c r="BL28" s="337">
        <v>57.574966700000004</v>
      </c>
      <c r="BM28" s="302">
        <f t="shared" si="7"/>
        <v>100.87652348</v>
      </c>
      <c r="BN28" s="638">
        <f t="shared" si="8"/>
        <v>99.219718319999998</v>
      </c>
      <c r="BO28" s="302">
        <f t="shared" si="0"/>
        <v>133.91656393</v>
      </c>
      <c r="BP28" s="302">
        <f t="shared" si="1"/>
        <v>145.84452557</v>
      </c>
      <c r="BQ28" s="302">
        <f t="shared" si="2"/>
        <v>138.75656957000001</v>
      </c>
      <c r="BR28" s="302">
        <f t="shared" si="3"/>
        <v>149.77646986999997</v>
      </c>
      <c r="BS28" s="290">
        <f t="shared" si="14"/>
        <v>182.92833093000002</v>
      </c>
      <c r="BT28" s="290">
        <f t="shared" si="15"/>
        <v>198.78134249999999</v>
      </c>
      <c r="BU28" s="290">
        <f t="shared" si="4"/>
        <v>197.90457218</v>
      </c>
      <c r="BV28" s="290">
        <f t="shared" si="5"/>
        <v>174.06818591000001</v>
      </c>
      <c r="BW28" s="290">
        <f t="shared" si="9"/>
        <v>204.92339914000001</v>
      </c>
      <c r="BX28" s="193">
        <f>W28/K28*100</f>
        <v>85.110845993751269</v>
      </c>
      <c r="BY28" s="192">
        <f>X28/L28*100</f>
        <v>106.99825258340729</v>
      </c>
      <c r="BZ28" s="192">
        <f>Y28/M28*100</f>
        <v>77.417524492858774</v>
      </c>
      <c r="CA28" s="192">
        <f>Z28/N28*100</f>
        <v>67.870880230769046</v>
      </c>
      <c r="CB28" s="192">
        <f t="shared" si="53"/>
        <v>62.876628589238379</v>
      </c>
      <c r="CC28" s="192">
        <f t="shared" si="33"/>
        <v>55.581098305150888</v>
      </c>
      <c r="CD28" s="192">
        <f t="shared" si="34"/>
        <v>76.872953918839471</v>
      </c>
      <c r="CE28" s="192">
        <f t="shared" si="35"/>
        <v>69.461023119604675</v>
      </c>
      <c r="CF28" s="192">
        <f t="shared" si="18"/>
        <v>111.17400437473586</v>
      </c>
      <c r="CG28" s="192">
        <f t="shared" si="19"/>
        <v>148.3009872082684</v>
      </c>
      <c r="CH28" s="192">
        <f t="shared" si="41"/>
        <v>89.209807249775324</v>
      </c>
      <c r="CI28" s="192">
        <f t="shared" si="42"/>
        <v>102.04279068027382</v>
      </c>
      <c r="CJ28" s="192">
        <f t="shared" si="86"/>
        <v>87.216842449208329</v>
      </c>
      <c r="CK28" s="192">
        <f t="shared" si="87"/>
        <v>83.409502291011677</v>
      </c>
      <c r="CL28" s="192">
        <f t="shared" si="88"/>
        <v>103.66707340654486</v>
      </c>
      <c r="CM28" s="192">
        <f t="shared" si="89"/>
        <v>105.15596759609274</v>
      </c>
      <c r="CN28" s="192">
        <f t="shared" si="21"/>
        <v>117.05943693793097</v>
      </c>
      <c r="CO28" s="192">
        <f t="shared" si="90"/>
        <v>107.18353509287448</v>
      </c>
      <c r="CP28" s="192">
        <f t="shared" si="91"/>
        <v>105.67532748049666</v>
      </c>
      <c r="CQ28" s="192">
        <f t="shared" si="92"/>
        <v>105.7757525545324</v>
      </c>
      <c r="CR28" s="192">
        <f t="shared" si="93"/>
        <v>123.96562648365135</v>
      </c>
      <c r="CS28" s="192">
        <f t="shared" si="94"/>
        <v>123.29066554401282</v>
      </c>
      <c r="CT28" s="192">
        <f t="shared" si="95"/>
        <v>123.47573795772604</v>
      </c>
      <c r="CU28" s="192">
        <f t="shared" si="96"/>
        <v>117.91026908407601</v>
      </c>
      <c r="CV28" s="192">
        <f t="shared" si="97"/>
        <v>124.16929016387211</v>
      </c>
      <c r="CW28" s="192">
        <f t="shared" si="98"/>
        <v>95.918655130492922</v>
      </c>
      <c r="CX28" s="192">
        <f t="shared" si="23"/>
        <v>108.45064859726973</v>
      </c>
      <c r="CY28" s="192">
        <f t="shared" si="24"/>
        <v>111.09198056546354</v>
      </c>
      <c r="CZ28" s="192">
        <f t="shared" si="24"/>
        <v>82.351885714480616</v>
      </c>
      <c r="DA28" s="192">
        <f t="shared" si="24"/>
        <v>99.874234856102191</v>
      </c>
      <c r="DB28" s="192">
        <f t="shared" si="100"/>
        <v>91.079612965604014</v>
      </c>
      <c r="DC28" s="192">
        <f t="shared" si="101"/>
        <v>124.82831264066334</v>
      </c>
      <c r="DD28" s="193">
        <f t="shared" si="44"/>
        <v>109.52200953681559</v>
      </c>
      <c r="DE28" s="192">
        <f t="shared" si="45"/>
        <v>73.950029464892737</v>
      </c>
      <c r="DF28" s="192">
        <f t="shared" si="51"/>
        <v>99.3605259964352</v>
      </c>
      <c r="DG28" s="192">
        <f t="shared" si="46"/>
        <v>75.514375735163966</v>
      </c>
      <c r="DH28" s="192">
        <f t="shared" si="52"/>
        <v>133.17804258300367</v>
      </c>
      <c r="DI28" s="192">
        <f t="shared" si="47"/>
        <v>155.51424295640493</v>
      </c>
      <c r="DJ28" s="192">
        <f t="shared" si="48"/>
        <v>103.24843511834862</v>
      </c>
      <c r="DK28" s="192">
        <f t="shared" si="49"/>
        <v>96.144462287622588</v>
      </c>
      <c r="DL28" s="192">
        <f t="shared" si="11"/>
        <v>85.194451046118985</v>
      </c>
      <c r="DM28" s="192">
        <f t="shared" si="12"/>
        <v>110.73275207466702</v>
      </c>
      <c r="DN28" s="642">
        <f t="shared" si="13"/>
        <v>98.357590941039433</v>
      </c>
      <c r="DO28" s="243"/>
      <c r="DP28" s="528"/>
      <c r="GP28" s="243"/>
      <c r="GQ28" s="243"/>
      <c r="GR28" s="245"/>
      <c r="GS28" s="245"/>
      <c r="GT28" s="245"/>
      <c r="GU28" s="245"/>
      <c r="GV28" s="245"/>
      <c r="GW28" s="245"/>
      <c r="GX28" s="245"/>
      <c r="GY28" s="245"/>
      <c r="GZ28" s="245"/>
      <c r="HA28" s="245"/>
      <c r="HB28" s="245"/>
      <c r="HC28" s="245"/>
      <c r="HD28" s="245"/>
      <c r="IO28" s="245"/>
      <c r="IP28" s="245"/>
      <c r="IQ28" s="245"/>
      <c r="IR28" s="245"/>
      <c r="IS28" s="245"/>
      <c r="IT28" s="245"/>
      <c r="IU28" s="245"/>
      <c r="IV28" s="245"/>
      <c r="IW28" s="245"/>
      <c r="IX28" s="245"/>
      <c r="IY28" s="245"/>
      <c r="IZ28" s="245"/>
      <c r="JA28" s="245"/>
      <c r="JB28" s="245"/>
      <c r="JC28" s="245"/>
      <c r="JD28" s="245"/>
      <c r="JE28" s="245"/>
      <c r="JF28" s="245"/>
      <c r="JG28" s="245"/>
      <c r="JH28" s="245"/>
      <c r="JI28" s="245"/>
      <c r="NH28" s="245"/>
      <c r="NI28" s="536"/>
      <c r="NJ28" s="536"/>
      <c r="NK28" s="536"/>
      <c r="NL28" s="536"/>
      <c r="NM28" s="244"/>
      <c r="NN28" s="244"/>
      <c r="NO28" s="244"/>
      <c r="NP28" s="536"/>
      <c r="NQ28" s="536"/>
      <c r="NR28" s="536"/>
      <c r="NS28" s="552"/>
      <c r="NT28" s="536"/>
      <c r="NU28" s="536"/>
      <c r="NV28" s="536"/>
      <c r="NW28" s="536"/>
      <c r="NX28" s="536"/>
      <c r="NY28" s="536"/>
      <c r="NZ28" s="536"/>
      <c r="OA28" s="536"/>
      <c r="OB28" s="536"/>
      <c r="OC28" s="536"/>
      <c r="OD28" s="536"/>
      <c r="OE28" s="536"/>
      <c r="OF28" s="536"/>
      <c r="OG28" s="536"/>
      <c r="OH28" s="536"/>
      <c r="OI28" s="536"/>
      <c r="OJ28" s="536"/>
      <c r="OK28" s="536"/>
      <c r="OL28" s="536"/>
      <c r="OM28" s="536"/>
      <c r="ON28" s="245"/>
      <c r="OO28" s="243"/>
      <c r="OP28" s="243"/>
      <c r="OQ28" s="243"/>
      <c r="OR28" s="243"/>
      <c r="OS28" s="243"/>
      <c r="OT28" s="243"/>
      <c r="OU28" s="243"/>
      <c r="OV28" s="243"/>
      <c r="OW28" s="243"/>
      <c r="OX28" s="245"/>
      <c r="OY28" s="245"/>
      <c r="OZ28" s="245"/>
      <c r="PA28" s="244"/>
      <c r="PB28" s="244"/>
      <c r="PC28" s="244"/>
      <c r="PD28" s="244"/>
      <c r="PE28" s="244"/>
      <c r="PF28" s="244"/>
      <c r="PG28" s="244"/>
      <c r="PH28" s="244"/>
      <c r="PI28" s="244"/>
      <c r="PJ28" s="244"/>
      <c r="PK28" s="244"/>
      <c r="PL28" s="244"/>
      <c r="PM28" s="244"/>
      <c r="PN28" s="244"/>
      <c r="PO28" s="244"/>
      <c r="PP28" s="244"/>
      <c r="PQ28" s="244"/>
      <c r="PR28" s="244"/>
      <c r="PS28" s="244"/>
      <c r="PT28" s="244"/>
      <c r="PU28" s="244"/>
      <c r="PV28" s="244"/>
      <c r="PW28" s="244"/>
      <c r="PX28" s="244"/>
      <c r="PY28" s="244"/>
      <c r="PZ28" s="244"/>
      <c r="QA28" s="244"/>
      <c r="QB28" s="244"/>
      <c r="QC28" s="244"/>
      <c r="QD28" s="244"/>
      <c r="QE28" s="244"/>
      <c r="QF28" s="244"/>
      <c r="QG28" s="244"/>
      <c r="QH28" s="244"/>
      <c r="QI28" s="245"/>
      <c r="QJ28" s="245"/>
      <c r="QK28" s="245"/>
      <c r="QL28" s="245"/>
      <c r="QM28" s="245"/>
      <c r="QN28" s="245"/>
      <c r="QO28" s="245"/>
    </row>
    <row r="29" spans="1:457" s="217" customFormat="1" ht="30" customHeight="1">
      <c r="A29" s="582">
        <v>7308</v>
      </c>
      <c r="B29" s="199" t="str">
        <f>IF('1'!A1=1,D29,F29)</f>
        <v>structures of iron and steel</v>
      </c>
      <c r="C29" s="456">
        <v>7308</v>
      </c>
      <c r="D29" s="461" t="s">
        <v>55</v>
      </c>
      <c r="E29" s="456">
        <v>7308</v>
      </c>
      <c r="F29" s="461" t="s">
        <v>149</v>
      </c>
      <c r="G29" s="337">
        <v>13.60818995</v>
      </c>
      <c r="H29" s="337">
        <v>19.747813109999999</v>
      </c>
      <c r="I29" s="337">
        <v>21.509100549999999</v>
      </c>
      <c r="J29" s="337">
        <v>38.875848959999999</v>
      </c>
      <c r="K29" s="337">
        <v>18.69037041</v>
      </c>
      <c r="L29" s="337">
        <v>30.903874210000001</v>
      </c>
      <c r="M29" s="337">
        <v>66.164882919999997</v>
      </c>
      <c r="N29" s="337">
        <v>45.61023411</v>
      </c>
      <c r="O29" s="337">
        <v>26.309868430000002</v>
      </c>
      <c r="P29" s="337">
        <v>44.376400439999998</v>
      </c>
      <c r="Q29" s="337">
        <v>44.366030170000002</v>
      </c>
      <c r="R29" s="337">
        <v>36.699412410000001</v>
      </c>
      <c r="S29" s="337">
        <v>20.80413094</v>
      </c>
      <c r="T29" s="337">
        <v>34.442706180000002</v>
      </c>
      <c r="U29" s="337">
        <v>36.5969865</v>
      </c>
      <c r="V29" s="337">
        <v>40.579151449999998</v>
      </c>
      <c r="W29" s="337">
        <v>27.517039749999999</v>
      </c>
      <c r="X29" s="337">
        <v>21.816610069999999</v>
      </c>
      <c r="Y29" s="337">
        <v>26.440638939999999</v>
      </c>
      <c r="Z29" s="337">
        <v>14.928053670000001</v>
      </c>
      <c r="AA29" s="337">
        <v>5.2575993800000003</v>
      </c>
      <c r="AB29" s="337">
        <v>10.97469774</v>
      </c>
      <c r="AC29" s="337">
        <v>11.453568260000001</v>
      </c>
      <c r="AD29" s="337">
        <v>12.309913720000001</v>
      </c>
      <c r="AE29" s="337">
        <v>5.3041745300000001</v>
      </c>
      <c r="AF29" s="337">
        <v>9.7519505899999999</v>
      </c>
      <c r="AG29" s="337">
        <v>18.995937479999998</v>
      </c>
      <c r="AH29" s="337">
        <v>15.877705799999999</v>
      </c>
      <c r="AI29" s="337">
        <v>11.14197474</v>
      </c>
      <c r="AJ29" s="337">
        <v>16.032794549999998</v>
      </c>
      <c r="AK29" s="337">
        <v>18.245361339999999</v>
      </c>
      <c r="AL29" s="337">
        <v>14.67346586</v>
      </c>
      <c r="AM29" s="337">
        <v>13.13426237</v>
      </c>
      <c r="AN29" s="337">
        <v>14.366929600000001</v>
      </c>
      <c r="AO29" s="337">
        <v>15.480937020000001</v>
      </c>
      <c r="AP29" s="337">
        <v>13.75441105</v>
      </c>
      <c r="AQ29" s="645">
        <v>10.727872270000001</v>
      </c>
      <c r="AR29" s="337">
        <v>23.526226479999998</v>
      </c>
      <c r="AS29" s="337">
        <v>28.156638659999999</v>
      </c>
      <c r="AT29" s="337">
        <v>24.781046910000001</v>
      </c>
      <c r="AU29" s="337">
        <v>13</v>
      </c>
      <c r="AV29" s="337">
        <v>14.983418459999999</v>
      </c>
      <c r="AW29" s="337">
        <v>23.122598079999999</v>
      </c>
      <c r="AX29" s="337">
        <v>19.666790420000002</v>
      </c>
      <c r="AY29" s="337">
        <v>13.03935278</v>
      </c>
      <c r="AZ29" s="337">
        <v>24.448594759999999</v>
      </c>
      <c r="BA29" s="337">
        <v>26.60248953</v>
      </c>
      <c r="BB29" s="337">
        <v>27.11593139</v>
      </c>
      <c r="BC29" s="337">
        <v>13.507169659999999</v>
      </c>
      <c r="BD29" s="337">
        <v>13.57000476</v>
      </c>
      <c r="BE29" s="337">
        <v>14.726280239999998</v>
      </c>
      <c r="BF29" s="337">
        <v>12.561709190000002</v>
      </c>
      <c r="BG29" s="337">
        <v>12.17247893</v>
      </c>
      <c r="BH29" s="337">
        <v>10.502416660000002</v>
      </c>
      <c r="BI29" s="337">
        <v>15.03242174</v>
      </c>
      <c r="BJ29" s="337">
        <v>15.8866561</v>
      </c>
      <c r="BK29" s="337">
        <v>15.12798353</v>
      </c>
      <c r="BL29" s="337">
        <v>16.67572384</v>
      </c>
      <c r="BM29" s="302">
        <f t="shared" si="7"/>
        <v>22.674895590000002</v>
      </c>
      <c r="BN29" s="638">
        <f t="shared" si="8"/>
        <v>31.803707369999998</v>
      </c>
      <c r="BO29" s="302">
        <f t="shared" si="0"/>
        <v>39.9957791</v>
      </c>
      <c r="BP29" s="302">
        <f t="shared" si="1"/>
        <v>49.9297684</v>
      </c>
      <c r="BQ29" s="302">
        <f t="shared" si="2"/>
        <v>60.093596490000003</v>
      </c>
      <c r="BR29" s="302">
        <f t="shared" si="3"/>
        <v>56.736540040000001</v>
      </c>
      <c r="BS29" s="290">
        <f t="shared" si="14"/>
        <v>87.191784319999996</v>
      </c>
      <c r="BT29" s="290">
        <f t="shared" si="15"/>
        <v>70.772806959999997</v>
      </c>
      <c r="BU29" s="290">
        <f t="shared" si="4"/>
        <v>91.206368460000007</v>
      </c>
      <c r="BV29" s="290">
        <f t="shared" si="5"/>
        <v>54.365163850000002</v>
      </c>
      <c r="BW29" s="290">
        <f t="shared" si="9"/>
        <v>53.593973430000005</v>
      </c>
      <c r="BX29" s="193">
        <f t="shared" ref="BX29:CA37" si="102">W29/S29*100</f>
        <v>132.26719169072868</v>
      </c>
      <c r="BY29" s="192">
        <f t="shared" si="102"/>
        <v>63.34174195251925</v>
      </c>
      <c r="BZ29" s="192">
        <f t="shared" si="102"/>
        <v>72.248131523069532</v>
      </c>
      <c r="CA29" s="192">
        <f t="shared" si="102"/>
        <v>36.787495885402507</v>
      </c>
      <c r="CB29" s="192">
        <f t="shared" si="53"/>
        <v>19.106704165007432</v>
      </c>
      <c r="CC29" s="192">
        <f t="shared" si="33"/>
        <v>50.304321820791472</v>
      </c>
      <c r="CD29" s="192">
        <f t="shared" si="34"/>
        <v>43.318046458676093</v>
      </c>
      <c r="CE29" s="192">
        <f t="shared" si="35"/>
        <v>82.461612157373764</v>
      </c>
      <c r="CF29" s="192">
        <f t="shared" si="18"/>
        <v>100.8858634261327</v>
      </c>
      <c r="CG29" s="192">
        <f>AF29/AB29*100</f>
        <v>88.858489053931805</v>
      </c>
      <c r="CH29" s="192">
        <f t="shared" si="41"/>
        <v>165.85169834225965</v>
      </c>
      <c r="CI29" s="192">
        <f t="shared" si="42"/>
        <v>128.98307950122657</v>
      </c>
      <c r="CJ29" s="192">
        <f t="shared" si="86"/>
        <v>210.06048494411061</v>
      </c>
      <c r="CK29" s="192">
        <f t="shared" si="87"/>
        <v>164.40602730740454</v>
      </c>
      <c r="CL29" s="192">
        <f t="shared" si="88"/>
        <v>96.048754420305656</v>
      </c>
      <c r="CM29" s="192">
        <f t="shared" si="89"/>
        <v>92.4155293266613</v>
      </c>
      <c r="CN29" s="192">
        <f t="shared" si="21"/>
        <v>117.88092036187831</v>
      </c>
      <c r="CO29" s="192">
        <f t="shared" si="90"/>
        <v>89.60964075972646</v>
      </c>
      <c r="CP29" s="192">
        <f t="shared" si="91"/>
        <v>84.84861840505485</v>
      </c>
      <c r="CQ29" s="192">
        <f t="shared" si="92"/>
        <v>93.736620790420403</v>
      </c>
      <c r="CR29" s="192">
        <f t="shared" si="93"/>
        <v>81.678528780600274</v>
      </c>
      <c r="CS29" s="192">
        <f t="shared" si="94"/>
        <v>163.75263981247599</v>
      </c>
      <c r="CT29" s="192">
        <f t="shared" si="95"/>
        <v>181.87942127549587</v>
      </c>
      <c r="CU29" s="192">
        <f t="shared" si="96"/>
        <v>180.16799716044548</v>
      </c>
      <c r="CV29" s="192">
        <f t="shared" si="97"/>
        <v>121.17966799766901</v>
      </c>
      <c r="CW29" s="192">
        <f t="shared" si="98"/>
        <v>63.68815021285981</v>
      </c>
      <c r="CX29" s="192">
        <f t="shared" si="23"/>
        <v>82.121301335761075</v>
      </c>
      <c r="CY29" s="192">
        <f t="shared" si="24"/>
        <v>79.362225863281736</v>
      </c>
      <c r="CZ29" s="192">
        <f t="shared" si="24"/>
        <v>100.30271369230771</v>
      </c>
      <c r="DA29" s="192">
        <f t="shared" si="24"/>
        <v>163.17100683844882</v>
      </c>
      <c r="DB29" s="192">
        <f t="shared" si="100"/>
        <v>115.0497424119911</v>
      </c>
      <c r="DC29" s="192">
        <f t="shared" si="101"/>
        <v>137.87674964199877</v>
      </c>
      <c r="DD29" s="193">
        <f t="shared" si="44"/>
        <v>103.58773083214334</v>
      </c>
      <c r="DE29" s="192">
        <f t="shared" si="45"/>
        <v>55.504232015010089</v>
      </c>
      <c r="DF29" s="192">
        <f t="shared" si="51"/>
        <v>55.356774873994276</v>
      </c>
      <c r="DG29" s="192">
        <f t="shared" si="46"/>
        <v>46.325936621275702</v>
      </c>
      <c r="DH29" s="192">
        <f t="shared" si="52"/>
        <v>90.118649845995947</v>
      </c>
      <c r="DI29" s="192">
        <f t="shared" si="47"/>
        <v>77.394347649440334</v>
      </c>
      <c r="DJ29" s="192">
        <f t="shared" si="48"/>
        <v>102.07887867819092</v>
      </c>
      <c r="DK29" s="192">
        <f t="shared" si="49"/>
        <v>126.4689053034828</v>
      </c>
      <c r="DL29" s="192">
        <f t="shared" si="11"/>
        <v>124.2802194770363</v>
      </c>
      <c r="DM29" s="192">
        <f t="shared" si="12"/>
        <v>158.779873050666</v>
      </c>
      <c r="DN29" s="642">
        <f t="shared" si="13"/>
        <v>140.2595537596475</v>
      </c>
      <c r="DO29" s="243"/>
      <c r="DP29" s="528"/>
      <c r="GP29" s="243"/>
      <c r="GQ29" s="243"/>
      <c r="GR29" s="245"/>
      <c r="GS29" s="245"/>
      <c r="GT29" s="245"/>
      <c r="GU29" s="245"/>
      <c r="GV29" s="245"/>
      <c r="GW29" s="245"/>
      <c r="GX29" s="245"/>
      <c r="GY29" s="245"/>
      <c r="GZ29" s="245"/>
      <c r="HA29" s="245"/>
      <c r="HB29" s="245"/>
      <c r="HC29" s="245"/>
      <c r="HD29" s="245"/>
      <c r="IO29" s="245"/>
      <c r="IP29" s="245"/>
      <c r="IQ29" s="245"/>
      <c r="IR29" s="245"/>
      <c r="IS29" s="245"/>
      <c r="IT29" s="245"/>
      <c r="IU29" s="245"/>
      <c r="IV29" s="245"/>
      <c r="IW29" s="245"/>
      <c r="IX29" s="245"/>
      <c r="IY29" s="245"/>
      <c r="IZ29" s="245"/>
      <c r="JA29" s="245"/>
      <c r="JB29" s="245"/>
      <c r="JC29" s="245"/>
      <c r="JD29" s="245"/>
      <c r="JE29" s="245"/>
      <c r="JF29" s="245"/>
      <c r="JG29" s="245"/>
      <c r="JH29" s="245"/>
      <c r="JI29" s="245"/>
      <c r="NH29" s="245"/>
      <c r="NI29" s="536"/>
      <c r="NJ29" s="536"/>
      <c r="NK29" s="536"/>
      <c r="NL29" s="536"/>
      <c r="NM29" s="244"/>
      <c r="NN29" s="244"/>
      <c r="NO29" s="244"/>
      <c r="NP29" s="536"/>
      <c r="NQ29" s="536"/>
      <c r="NR29" s="536"/>
      <c r="NS29" s="552"/>
      <c r="NT29" s="536"/>
      <c r="NU29" s="536"/>
      <c r="NV29" s="536"/>
      <c r="NW29" s="536"/>
      <c r="NX29" s="536"/>
      <c r="NY29" s="536"/>
      <c r="NZ29" s="536"/>
      <c r="OA29" s="536"/>
      <c r="OB29" s="536"/>
      <c r="OC29" s="536"/>
      <c r="OD29" s="536"/>
      <c r="OE29" s="536"/>
      <c r="OF29" s="536"/>
      <c r="OG29" s="536"/>
      <c r="OH29" s="536"/>
      <c r="OI29" s="536"/>
      <c r="OJ29" s="536"/>
      <c r="OK29" s="536"/>
      <c r="OL29" s="536"/>
      <c r="OM29" s="536"/>
      <c r="ON29" s="245"/>
      <c r="OO29" s="243"/>
      <c r="OP29" s="243"/>
      <c r="OQ29" s="243"/>
      <c r="OR29" s="243"/>
      <c r="OS29" s="243"/>
      <c r="OT29" s="243"/>
      <c r="OU29" s="243"/>
      <c r="OV29" s="243"/>
      <c r="OW29" s="243"/>
      <c r="OX29" s="245"/>
      <c r="OY29" s="245"/>
      <c r="OZ29" s="245"/>
      <c r="PA29" s="244"/>
      <c r="PB29" s="244" t="s">
        <v>225</v>
      </c>
      <c r="PC29" s="244"/>
      <c r="PD29" s="244" t="s">
        <v>228</v>
      </c>
      <c r="PE29" s="244"/>
      <c r="PF29" s="244"/>
      <c r="PG29" s="244"/>
      <c r="PH29" s="244"/>
      <c r="PI29" s="244"/>
      <c r="PJ29" s="244"/>
      <c r="PK29" s="244"/>
      <c r="PL29" s="244"/>
      <c r="PM29" s="244"/>
      <c r="PN29" s="244"/>
      <c r="PO29" s="244"/>
      <c r="PP29" s="244"/>
      <c r="PQ29" s="244"/>
      <c r="PR29" s="244"/>
      <c r="PS29" s="244"/>
      <c r="PT29" s="244"/>
      <c r="PU29" s="244"/>
      <c r="PV29" s="244"/>
      <c r="PW29" s="244"/>
      <c r="PX29" s="244"/>
      <c r="PY29" s="244"/>
      <c r="PZ29" s="244"/>
      <c r="QA29" s="244"/>
      <c r="QB29" s="244"/>
      <c r="QC29" s="244"/>
      <c r="QD29" s="244"/>
      <c r="QE29" s="244"/>
      <c r="QF29" s="244"/>
      <c r="QG29" s="244"/>
      <c r="QH29" s="244"/>
      <c r="QI29" s="245"/>
      <c r="QJ29" s="245"/>
      <c r="QK29" s="245"/>
      <c r="QL29" s="245"/>
      <c r="QM29" s="245"/>
      <c r="QN29" s="245"/>
      <c r="QO29" s="245"/>
    </row>
    <row r="30" spans="1:457" ht="34.950000000000003" customHeight="1">
      <c r="A30" s="580"/>
      <c r="B30" s="194" t="str">
        <f>IF('1'!A1=1,D30,F30)</f>
        <v>Machinery and equipment</v>
      </c>
      <c r="C30" s="459"/>
      <c r="D30" s="460" t="s">
        <v>45</v>
      </c>
      <c r="E30" s="459"/>
      <c r="F30" s="460" t="s">
        <v>132</v>
      </c>
      <c r="G30" s="338">
        <v>898.25916827000003</v>
      </c>
      <c r="H30" s="338">
        <v>1090.20558134</v>
      </c>
      <c r="I30" s="338">
        <v>1472.7685918499999</v>
      </c>
      <c r="J30" s="338">
        <v>1686.4198556900001</v>
      </c>
      <c r="K30" s="338">
        <v>1589.76335292</v>
      </c>
      <c r="L30" s="338">
        <v>1803.4892705300001</v>
      </c>
      <c r="M30" s="338">
        <v>2143.1900753899999</v>
      </c>
      <c r="N30" s="338">
        <v>2677.8613106900002</v>
      </c>
      <c r="O30" s="338">
        <v>1694.6679038</v>
      </c>
      <c r="P30" s="338">
        <v>2324.49772837</v>
      </c>
      <c r="Q30" s="338">
        <v>1923.21647437</v>
      </c>
      <c r="R30" s="338">
        <v>2232.4896375799999</v>
      </c>
      <c r="S30" s="338">
        <v>1571.8041588000001</v>
      </c>
      <c r="T30" s="338">
        <v>1925.6759952</v>
      </c>
      <c r="U30" s="338">
        <v>1971.2088884699999</v>
      </c>
      <c r="V30" s="338">
        <v>1945.9858479500001</v>
      </c>
      <c r="W30" s="338">
        <v>1019.10073773</v>
      </c>
      <c r="X30" s="338">
        <v>1106.2437117500001</v>
      </c>
      <c r="Y30" s="338">
        <v>1054.6433398900001</v>
      </c>
      <c r="Z30" s="338">
        <v>1014.6345214200001</v>
      </c>
      <c r="AA30" s="338">
        <v>583.31342296000003</v>
      </c>
      <c r="AB30" s="338">
        <v>627.55934795999997</v>
      </c>
      <c r="AC30" s="338">
        <v>836.62704035000002</v>
      </c>
      <c r="AD30" s="338">
        <v>844.14222462999999</v>
      </c>
      <c r="AE30" s="291">
        <v>834.50117232000002</v>
      </c>
      <c r="AF30" s="291">
        <v>1092.46205422</v>
      </c>
      <c r="AG30" s="291">
        <v>1198.2152664800001</v>
      </c>
      <c r="AH30" s="291">
        <v>1299.92999811</v>
      </c>
      <c r="AI30" s="291">
        <v>1168.5293661200001</v>
      </c>
      <c r="AJ30" s="291">
        <v>1474.81637434</v>
      </c>
      <c r="AK30" s="291">
        <v>1608.0344706200001</v>
      </c>
      <c r="AL30" s="291">
        <v>1691.0713020400001</v>
      </c>
      <c r="AM30" s="291">
        <v>1360.82306481</v>
      </c>
      <c r="AN30" s="291">
        <v>1622.2268259099999</v>
      </c>
      <c r="AO30" s="291">
        <v>1756.30952901</v>
      </c>
      <c r="AP30" s="291">
        <v>1902.18498774</v>
      </c>
      <c r="AQ30" s="644">
        <v>1872.7492595599999</v>
      </c>
      <c r="AR30" s="291">
        <v>1894.52797928</v>
      </c>
      <c r="AS30" s="291">
        <v>2220.63303683</v>
      </c>
      <c r="AT30" s="291">
        <v>2231.1756375499999</v>
      </c>
      <c r="AU30" s="291">
        <v>1616.9903525100001</v>
      </c>
      <c r="AV30" s="291">
        <v>1378.18720289</v>
      </c>
      <c r="AW30" s="291">
        <v>2091.53872598</v>
      </c>
      <c r="AX30" s="291">
        <v>2304.9778700299998</v>
      </c>
      <c r="AY30" s="291">
        <v>1840.59453315</v>
      </c>
      <c r="AZ30" s="291">
        <v>2301.6207655600001</v>
      </c>
      <c r="BA30" s="291">
        <v>2349.0704568299998</v>
      </c>
      <c r="BB30" s="291">
        <v>2656.4037780899998</v>
      </c>
      <c r="BC30" s="291">
        <v>1267.5366918599998</v>
      </c>
      <c r="BD30" s="291">
        <v>1633.4678264099998</v>
      </c>
      <c r="BE30" s="291">
        <v>1468.41100592</v>
      </c>
      <c r="BF30" s="291">
        <v>1909.39834707</v>
      </c>
      <c r="BG30" s="291">
        <v>1665.2046496599999</v>
      </c>
      <c r="BH30" s="291">
        <v>1926.5268710800001</v>
      </c>
      <c r="BI30" s="291">
        <v>2193.52090976</v>
      </c>
      <c r="BJ30" s="291">
        <v>2439.56465708</v>
      </c>
      <c r="BK30" s="291">
        <v>1981.9562289199998</v>
      </c>
      <c r="BL30" s="291">
        <v>2282.9500776899999</v>
      </c>
      <c r="BM30" s="299">
        <f t="shared" si="7"/>
        <v>3591.7315207399997</v>
      </c>
      <c r="BN30" s="637">
        <f t="shared" si="8"/>
        <v>4264.9063066099998</v>
      </c>
      <c r="BO30" s="299">
        <f t="shared" si="0"/>
        <v>2891.6420358999999</v>
      </c>
      <c r="BP30" s="299">
        <f t="shared" si="1"/>
        <v>4425.1084911300004</v>
      </c>
      <c r="BQ30" s="299">
        <f t="shared" si="2"/>
        <v>5942.4515131200005</v>
      </c>
      <c r="BR30" s="299">
        <f t="shared" si="3"/>
        <v>6641.5444074699999</v>
      </c>
      <c r="BS30" s="291">
        <f t="shared" si="14"/>
        <v>8219.0859132199985</v>
      </c>
      <c r="BT30" s="291">
        <f t="shared" si="15"/>
        <v>7391.6941514099999</v>
      </c>
      <c r="BU30" s="291">
        <f t="shared" si="4"/>
        <v>9147.6895336300004</v>
      </c>
      <c r="BV30" s="291">
        <f t="shared" si="5"/>
        <v>6278.8138712599994</v>
      </c>
      <c r="BW30" s="291">
        <f t="shared" si="9"/>
        <v>8224.8170875799988</v>
      </c>
      <c r="BX30" s="193">
        <f t="shared" si="102"/>
        <v>64.836368578388061</v>
      </c>
      <c r="BY30" s="192">
        <f t="shared" si="102"/>
        <v>57.447032341237971</v>
      </c>
      <c r="BZ30" s="192">
        <f t="shared" si="102"/>
        <v>53.502363248198733</v>
      </c>
      <c r="CA30" s="192">
        <f t="shared" si="102"/>
        <v>52.139871545770355</v>
      </c>
      <c r="CB30" s="192">
        <f t="shared" si="53"/>
        <v>57.23805325264545</v>
      </c>
      <c r="CC30" s="192">
        <f t="shared" si="33"/>
        <v>56.728851092608245</v>
      </c>
      <c r="CD30" s="192">
        <f t="shared" si="34"/>
        <v>79.327959387413443</v>
      </c>
      <c r="CE30" s="192">
        <f t="shared" si="35"/>
        <v>83.196678883802136</v>
      </c>
      <c r="CF30" s="192">
        <f t="shared" si="18"/>
        <v>143.06222683602206</v>
      </c>
      <c r="CG30" s="192">
        <f>AF30/AB30*100</f>
        <v>174.08107420776281</v>
      </c>
      <c r="CH30" s="192">
        <f t="shared" si="41"/>
        <v>143.2197632506273</v>
      </c>
      <c r="CI30" s="192">
        <f t="shared" si="42"/>
        <v>153.99419199528592</v>
      </c>
      <c r="CJ30" s="192">
        <f t="shared" si="86"/>
        <v>140.02728874201182</v>
      </c>
      <c r="CK30" s="192">
        <f t="shared" si="87"/>
        <v>134.99932273556126</v>
      </c>
      <c r="CL30" s="192">
        <f t="shared" si="88"/>
        <v>134.20246892229363</v>
      </c>
      <c r="CM30" s="192">
        <f t="shared" si="89"/>
        <v>130.08941285289899</v>
      </c>
      <c r="CN30" s="192">
        <f t="shared" si="21"/>
        <v>116.45604331951832</v>
      </c>
      <c r="CO30" s="192">
        <f t="shared" si="90"/>
        <v>109.99517323883579</v>
      </c>
      <c r="CP30" s="192">
        <f t="shared" si="91"/>
        <v>109.22088805302977</v>
      </c>
      <c r="CQ30" s="192">
        <f t="shared" si="92"/>
        <v>112.48402036302821</v>
      </c>
      <c r="CR30" s="192">
        <f t="shared" si="93"/>
        <v>137.61886522855752</v>
      </c>
      <c r="CS30" s="192">
        <f t="shared" si="94"/>
        <v>116.78563990071184</v>
      </c>
      <c r="CT30" s="192">
        <f t="shared" si="95"/>
        <v>126.43745308845023</v>
      </c>
      <c r="CU30" s="192">
        <f t="shared" si="96"/>
        <v>117.29540775110816</v>
      </c>
      <c r="CV30" s="192">
        <f t="shared" si="97"/>
        <v>86.343131321803853</v>
      </c>
      <c r="CW30" s="192">
        <f t="shared" si="98"/>
        <v>72.745676915986692</v>
      </c>
      <c r="CX30" s="192">
        <f t="shared" si="23"/>
        <v>94.186598654125902</v>
      </c>
      <c r="CY30" s="192">
        <f t="shared" si="24"/>
        <v>103.30777332084176</v>
      </c>
      <c r="CZ30" s="192">
        <f t="shared" si="24"/>
        <v>113.82841773254285</v>
      </c>
      <c r="DA30" s="192">
        <f t="shared" si="24"/>
        <v>167.00349275726833</v>
      </c>
      <c r="DB30" s="192">
        <f t="shared" si="100"/>
        <v>112.31302713409393</v>
      </c>
      <c r="DC30" s="192">
        <f t="shared" si="101"/>
        <v>115.24638967815453</v>
      </c>
      <c r="DD30" s="193">
        <f t="shared" si="44"/>
        <v>68.865612117772244</v>
      </c>
      <c r="DE30" s="192">
        <f t="shared" si="45"/>
        <v>70.970328859218739</v>
      </c>
      <c r="DF30" s="192">
        <f t="shared" si="51"/>
        <v>62.510300687258933</v>
      </c>
      <c r="DG30" s="192">
        <f t="shared" si="46"/>
        <v>71.879070599835188</v>
      </c>
      <c r="DH30" s="192">
        <f t="shared" si="52"/>
        <v>131.37328965337144</v>
      </c>
      <c r="DI30" s="192">
        <f t="shared" si="47"/>
        <v>117.94091318676776</v>
      </c>
      <c r="DJ30" s="192">
        <f t="shared" si="48"/>
        <v>149.38058220189507</v>
      </c>
      <c r="DK30" s="192">
        <f t="shared" si="49"/>
        <v>127.76614480805159</v>
      </c>
      <c r="DL30" s="192">
        <f t="shared" si="11"/>
        <v>119.02178085586502</v>
      </c>
      <c r="DM30" s="192">
        <f t="shared" si="12"/>
        <v>118.50081677865158</v>
      </c>
      <c r="DN30" s="642">
        <f t="shared" si="13"/>
        <v>118.7423470262974</v>
      </c>
    </row>
    <row r="31" spans="1:457" s="236" customFormat="1" ht="30" customHeight="1">
      <c r="A31" s="573">
        <v>84</v>
      </c>
      <c r="B31" s="199" t="str">
        <f>IF('1'!A1=1,D31,F31)</f>
        <v>mechanical machines, apparatus</v>
      </c>
      <c r="C31" s="456">
        <v>84</v>
      </c>
      <c r="D31" s="461" t="s">
        <v>60</v>
      </c>
      <c r="E31" s="456">
        <v>84</v>
      </c>
      <c r="F31" s="457" t="s">
        <v>133</v>
      </c>
      <c r="G31" s="337">
        <v>355.12171501</v>
      </c>
      <c r="H31" s="337">
        <v>433.5269667</v>
      </c>
      <c r="I31" s="337">
        <v>598.87980800000003</v>
      </c>
      <c r="J31" s="337">
        <v>658.17245245000004</v>
      </c>
      <c r="K31" s="337">
        <v>707.69211792999999</v>
      </c>
      <c r="L31" s="337">
        <v>889.97973736999995</v>
      </c>
      <c r="M31" s="337">
        <v>968.65281920999996</v>
      </c>
      <c r="N31" s="337">
        <v>1130.07049375</v>
      </c>
      <c r="O31" s="337">
        <v>699.69038155999999</v>
      </c>
      <c r="P31" s="337">
        <v>1096.46624496</v>
      </c>
      <c r="Q31" s="337">
        <v>857.62412901000005</v>
      </c>
      <c r="R31" s="337">
        <v>806.54381372</v>
      </c>
      <c r="S31" s="337">
        <v>590.03481848000001</v>
      </c>
      <c r="T31" s="337">
        <v>881.54989391000004</v>
      </c>
      <c r="U31" s="337">
        <v>884.97384805000002</v>
      </c>
      <c r="V31" s="337">
        <v>909.46784209999998</v>
      </c>
      <c r="W31" s="337">
        <v>465.95678721000002</v>
      </c>
      <c r="X31" s="337">
        <v>635.27014409000003</v>
      </c>
      <c r="Y31" s="337">
        <v>560.75978994000002</v>
      </c>
      <c r="Z31" s="337">
        <v>496.60180967999997</v>
      </c>
      <c r="AA31" s="337">
        <v>306.31232863999998</v>
      </c>
      <c r="AB31" s="337">
        <v>321.86987819000001</v>
      </c>
      <c r="AC31" s="337">
        <v>444.03792148000002</v>
      </c>
      <c r="AD31" s="337">
        <v>398.29523461000002</v>
      </c>
      <c r="AE31" s="337">
        <v>419.9489805</v>
      </c>
      <c r="AF31" s="337">
        <v>616.36344269000006</v>
      </c>
      <c r="AG31" s="337">
        <v>655.34125715000005</v>
      </c>
      <c r="AH31" s="337">
        <v>589.66883186999996</v>
      </c>
      <c r="AI31" s="290">
        <v>536.17841281999995</v>
      </c>
      <c r="AJ31" s="290">
        <v>728.19728249000002</v>
      </c>
      <c r="AK31" s="290">
        <v>779.96771612999999</v>
      </c>
      <c r="AL31" s="290">
        <v>773.72040374999995</v>
      </c>
      <c r="AM31" s="290">
        <v>655.64502717000005</v>
      </c>
      <c r="AN31" s="290">
        <v>819.91524675999995</v>
      </c>
      <c r="AO31" s="290">
        <v>836.09167163999996</v>
      </c>
      <c r="AP31" s="290">
        <v>744.98104380999996</v>
      </c>
      <c r="AQ31" s="646">
        <v>650.03782737999995</v>
      </c>
      <c r="AR31" s="290">
        <v>826.75415450000003</v>
      </c>
      <c r="AS31" s="290">
        <v>894.76605253000002</v>
      </c>
      <c r="AT31" s="290">
        <v>804.36598848999995</v>
      </c>
      <c r="AU31" s="290">
        <v>570.08127086000002</v>
      </c>
      <c r="AV31" s="290">
        <v>678.58821970999998</v>
      </c>
      <c r="AW31" s="290">
        <v>854.74277996000001</v>
      </c>
      <c r="AX31" s="290">
        <v>877.40273204000005</v>
      </c>
      <c r="AY31" s="290">
        <v>751.51221950000001</v>
      </c>
      <c r="AZ31" s="290">
        <v>970.06854307000003</v>
      </c>
      <c r="BA31" s="290">
        <v>1037.8181451099999</v>
      </c>
      <c r="BB31" s="290">
        <v>1061.0142973100001</v>
      </c>
      <c r="BC31" s="290">
        <v>487.61362070000001</v>
      </c>
      <c r="BD31" s="290">
        <v>307.51047113000004</v>
      </c>
      <c r="BE31" s="290">
        <v>521.28009622000002</v>
      </c>
      <c r="BF31" s="290">
        <v>579.78979778999997</v>
      </c>
      <c r="BG31" s="290">
        <v>479.29462986000004</v>
      </c>
      <c r="BH31" s="290">
        <v>597.41108484999995</v>
      </c>
      <c r="BI31" s="290">
        <v>819.12704930999996</v>
      </c>
      <c r="BJ31" s="290">
        <v>740.35155262000001</v>
      </c>
      <c r="BK31" s="290">
        <v>587.60046706000003</v>
      </c>
      <c r="BL31" s="290">
        <v>857.15900912999996</v>
      </c>
      <c r="BM31" s="302">
        <f t="shared" si="7"/>
        <v>1076.7057147099999</v>
      </c>
      <c r="BN31" s="638">
        <f t="shared" si="8"/>
        <v>1444.75947619</v>
      </c>
      <c r="BO31" s="302">
        <f t="shared" si="0"/>
        <v>1470.5153629200001</v>
      </c>
      <c r="BP31" s="302">
        <f t="shared" si="1"/>
        <v>2281.3225122100002</v>
      </c>
      <c r="BQ31" s="302">
        <f t="shared" si="2"/>
        <v>2818.0638151900002</v>
      </c>
      <c r="BR31" s="302">
        <f t="shared" si="3"/>
        <v>3056.6329893799998</v>
      </c>
      <c r="BS31" s="290">
        <f t="shared" si="14"/>
        <v>3175.9240228999997</v>
      </c>
      <c r="BT31" s="290">
        <f t="shared" si="15"/>
        <v>2980.8150025700002</v>
      </c>
      <c r="BU31" s="290">
        <f t="shared" si="4"/>
        <v>3820.4132049899999</v>
      </c>
      <c r="BV31" s="290">
        <f t="shared" si="5"/>
        <v>1896.1939858399999</v>
      </c>
      <c r="BW31" s="290">
        <f t="shared" si="9"/>
        <v>2636.1843166399999</v>
      </c>
      <c r="BX31" s="193">
        <f t="shared" si="102"/>
        <v>78.971066217814098</v>
      </c>
      <c r="BY31" s="192">
        <f t="shared" si="102"/>
        <v>72.062868872043282</v>
      </c>
      <c r="BZ31" s="192">
        <f t="shared" si="102"/>
        <v>63.364560565897953</v>
      </c>
      <c r="CA31" s="192">
        <f t="shared" si="102"/>
        <v>54.603558992622013</v>
      </c>
      <c r="CB31" s="192">
        <f t="shared" si="53"/>
        <v>65.738355368552533</v>
      </c>
      <c r="CC31" s="192">
        <f t="shared" si="33"/>
        <v>50.666615011644566</v>
      </c>
      <c r="CD31" s="192">
        <f t="shared" si="34"/>
        <v>79.185050256101817</v>
      </c>
      <c r="CE31" s="192">
        <f t="shared" si="35"/>
        <v>80.204144819096271</v>
      </c>
      <c r="CF31" s="192">
        <f t="shared" si="18"/>
        <v>137.09829518274267</v>
      </c>
      <c r="CG31" s="192">
        <f t="shared" si="19"/>
        <v>191.49460215291109</v>
      </c>
      <c r="CH31" s="192">
        <f t="shared" si="41"/>
        <v>147.58677704050945</v>
      </c>
      <c r="CI31" s="192">
        <f t="shared" si="42"/>
        <v>148.04817648581405</v>
      </c>
      <c r="CJ31" s="192">
        <f t="shared" si="86"/>
        <v>127.67703642990507</v>
      </c>
      <c r="CK31" s="192">
        <f t="shared" si="87"/>
        <v>118.14413900213204</v>
      </c>
      <c r="CL31" s="192">
        <f t="shared" si="88"/>
        <v>119.01703236600505</v>
      </c>
      <c r="CM31" s="192">
        <f t="shared" si="89"/>
        <v>131.21270142366564</v>
      </c>
      <c r="CN31" s="192">
        <f t="shared" si="21"/>
        <v>122.28113096192594</v>
      </c>
      <c r="CO31" s="192">
        <f t="shared" si="90"/>
        <v>112.59520825955012</v>
      </c>
      <c r="CP31" s="192">
        <f t="shared" si="91"/>
        <v>107.19567673755431</v>
      </c>
      <c r="CQ31" s="192">
        <f t="shared" si="92"/>
        <v>96.285562614000014</v>
      </c>
      <c r="CR31" s="192">
        <f t="shared" si="93"/>
        <v>99.144781160896954</v>
      </c>
      <c r="CS31" s="192">
        <f t="shared" si="94"/>
        <v>100.83409934953946</v>
      </c>
      <c r="CT31" s="192">
        <f t="shared" si="95"/>
        <v>107.01769708755857</v>
      </c>
      <c r="CU31" s="192">
        <f t="shared" si="96"/>
        <v>107.97133634116274</v>
      </c>
      <c r="CV31" s="192">
        <f t="shared" si="97"/>
        <v>87.699707132080661</v>
      </c>
      <c r="CW31" s="192">
        <f t="shared" si="98"/>
        <v>82.078598095511595</v>
      </c>
      <c r="CX31" s="192">
        <f t="shared" si="23"/>
        <v>95.526956743963183</v>
      </c>
      <c r="CY31" s="192">
        <f t="shared" si="24"/>
        <v>109.08003876284087</v>
      </c>
      <c r="CZ31" s="192">
        <f t="shared" si="24"/>
        <v>131.82545330182504</v>
      </c>
      <c r="DA31" s="192">
        <f t="shared" si="24"/>
        <v>142.95393213347654</v>
      </c>
      <c r="DB31" s="192">
        <f t="shared" si="100"/>
        <v>121.41876707733846</v>
      </c>
      <c r="DC31" s="192">
        <f t="shared" si="101"/>
        <v>120.92671455935577</v>
      </c>
      <c r="DD31" s="193">
        <f t="shared" si="44"/>
        <v>64.88432364072824</v>
      </c>
      <c r="DE31" s="192">
        <f t="shared" si="45"/>
        <v>31.699870419136982</v>
      </c>
      <c r="DF31" s="192">
        <f t="shared" si="51"/>
        <v>50.228462344407042</v>
      </c>
      <c r="DG31" s="192">
        <f t="shared" si="46"/>
        <v>54.644861926926595</v>
      </c>
      <c r="DH31" s="192">
        <f t="shared" si="52"/>
        <v>98.293937969153205</v>
      </c>
      <c r="DI31" s="192">
        <f t="shared" si="47"/>
        <v>194.27341210681715</v>
      </c>
      <c r="DJ31" s="192">
        <f t="shared" si="48"/>
        <v>157.13760322901285</v>
      </c>
      <c r="DK31" s="192">
        <f t="shared" si="49"/>
        <v>127.69309764366629</v>
      </c>
      <c r="DL31" s="192">
        <f t="shared" si="11"/>
        <v>122.59692273865778</v>
      </c>
      <c r="DM31" s="192">
        <f t="shared" si="12"/>
        <v>143.47892613094356</v>
      </c>
      <c r="DN31" s="642">
        <f t="shared" si="13"/>
        <v>134.18332014510869</v>
      </c>
      <c r="DO31" s="239"/>
      <c r="DP31" s="527"/>
      <c r="GP31" s="239"/>
      <c r="GQ31" s="239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IO31" s="241"/>
      <c r="IP31" s="241"/>
      <c r="IQ31" s="241"/>
      <c r="IR31" s="241"/>
      <c r="IS31" s="241"/>
      <c r="IT31" s="241"/>
      <c r="IU31" s="241"/>
      <c r="IV31" s="241"/>
      <c r="IW31" s="241"/>
      <c r="IX31" s="241"/>
      <c r="IY31" s="241"/>
      <c r="IZ31" s="241"/>
      <c r="JA31" s="241"/>
      <c r="JB31" s="241"/>
      <c r="JC31" s="241"/>
      <c r="JD31" s="241"/>
      <c r="JE31" s="241"/>
      <c r="JF31" s="241"/>
      <c r="JG31" s="241"/>
      <c r="JH31" s="241"/>
      <c r="JI31" s="241"/>
      <c r="NH31" s="241"/>
      <c r="NI31" s="531"/>
      <c r="NJ31" s="531"/>
      <c r="NK31" s="531"/>
      <c r="NL31" s="531"/>
      <c r="NM31" s="240"/>
      <c r="NN31" s="240"/>
      <c r="NO31" s="240"/>
      <c r="NP31" s="531"/>
      <c r="NQ31" s="531"/>
      <c r="NR31" s="531"/>
      <c r="NS31" s="551"/>
      <c r="NT31" s="531"/>
      <c r="NU31" s="531"/>
      <c r="NV31" s="531"/>
      <c r="NW31" s="531"/>
      <c r="NX31" s="531"/>
      <c r="NY31" s="531"/>
      <c r="NZ31" s="531"/>
      <c r="OA31" s="531"/>
      <c r="OB31" s="531"/>
      <c r="OC31" s="531"/>
      <c r="OD31" s="531"/>
      <c r="OE31" s="531"/>
      <c r="OF31" s="531"/>
      <c r="OG31" s="531"/>
      <c r="OH31" s="531"/>
      <c r="OI31" s="531"/>
      <c r="OJ31" s="531"/>
      <c r="OK31" s="531"/>
      <c r="OL31" s="531"/>
      <c r="OM31" s="531"/>
      <c r="ON31" s="241"/>
      <c r="OO31" s="239"/>
      <c r="OP31" s="239"/>
      <c r="OQ31" s="239"/>
      <c r="OR31" s="239"/>
      <c r="OS31" s="239"/>
      <c r="OT31" s="239"/>
      <c r="OU31" s="239"/>
      <c r="OV31" s="239"/>
      <c r="OW31" s="239"/>
      <c r="OX31" s="241"/>
      <c r="OY31" s="241"/>
      <c r="OZ31" s="241"/>
      <c r="PA31" s="240"/>
      <c r="PB31" s="240" t="s">
        <v>226</v>
      </c>
      <c r="PC31" s="240"/>
      <c r="PD31" s="240" t="s">
        <v>229</v>
      </c>
      <c r="PE31" s="240"/>
      <c r="PF31" s="240"/>
      <c r="PG31" s="240"/>
      <c r="PH31" s="240"/>
      <c r="PI31" s="240"/>
      <c r="PJ31" s="240"/>
      <c r="PK31" s="240"/>
      <c r="PL31" s="240"/>
      <c r="PM31" s="240"/>
      <c r="PN31" s="240"/>
      <c r="PO31" s="240"/>
      <c r="PP31" s="240"/>
      <c r="PQ31" s="240"/>
      <c r="PR31" s="240"/>
      <c r="PS31" s="240"/>
      <c r="PT31" s="240"/>
      <c r="PU31" s="240"/>
      <c r="PV31" s="240"/>
      <c r="PW31" s="240"/>
      <c r="PX31" s="240"/>
      <c r="PY31" s="240"/>
      <c r="PZ31" s="240"/>
      <c r="QA31" s="240"/>
      <c r="QB31" s="240"/>
      <c r="QC31" s="240"/>
      <c r="QD31" s="240"/>
      <c r="QE31" s="240"/>
      <c r="QF31" s="240"/>
      <c r="QG31" s="240"/>
      <c r="QH31" s="240"/>
      <c r="QI31" s="241"/>
      <c r="QJ31" s="241"/>
      <c r="QK31" s="241"/>
      <c r="QL31" s="241"/>
      <c r="QM31" s="241"/>
      <c r="QN31" s="241"/>
      <c r="QO31" s="241"/>
    </row>
    <row r="32" spans="1:457" s="236" customFormat="1" ht="45.6" customHeight="1">
      <c r="A32" s="583">
        <v>8421</v>
      </c>
      <c r="B32" s="289" t="str">
        <f>IF('1'!$A$1=1,D32,F32)</f>
        <v>centrifuges, including centrifugal dryers; filtering or purifying machinery and apparatus, for liquids or gases</v>
      </c>
      <c r="C32" s="466">
        <v>8421</v>
      </c>
      <c r="D32" s="462" t="s">
        <v>199</v>
      </c>
      <c r="E32" s="466">
        <v>8421</v>
      </c>
      <c r="F32" s="457" t="s">
        <v>218</v>
      </c>
      <c r="G32" s="337">
        <v>19.910317689999999</v>
      </c>
      <c r="H32" s="337">
        <v>20.02807078</v>
      </c>
      <c r="I32" s="337">
        <v>28.946665209999999</v>
      </c>
      <c r="J32" s="337">
        <v>34.542089109999999</v>
      </c>
      <c r="K32" s="337">
        <v>30.768751519999999</v>
      </c>
      <c r="L32" s="337">
        <v>36.798171709999998</v>
      </c>
      <c r="M32" s="337">
        <v>41.206459410000001</v>
      </c>
      <c r="N32" s="290">
        <v>42.970606879999998</v>
      </c>
      <c r="O32" s="337">
        <v>35.30509816</v>
      </c>
      <c r="P32" s="337">
        <v>43.57579819</v>
      </c>
      <c r="Q32" s="337">
        <v>40.645701780000003</v>
      </c>
      <c r="R32" s="337">
        <v>36.23483444</v>
      </c>
      <c r="S32" s="337">
        <v>24.718921600000002</v>
      </c>
      <c r="T32" s="337">
        <v>39.68628777</v>
      </c>
      <c r="U32" s="337">
        <v>46.45103297</v>
      </c>
      <c r="V32" s="337">
        <v>44.453710049999998</v>
      </c>
      <c r="W32" s="337">
        <v>26.74381472</v>
      </c>
      <c r="X32" s="337">
        <v>24.736642880000002</v>
      </c>
      <c r="Y32" s="337">
        <v>24.953267690000001</v>
      </c>
      <c r="Z32" s="337">
        <v>38.047411099999998</v>
      </c>
      <c r="AA32" s="337">
        <v>19.688031800000001</v>
      </c>
      <c r="AB32" s="337">
        <v>18.585093839999999</v>
      </c>
      <c r="AC32" s="337">
        <v>25.33983018</v>
      </c>
      <c r="AD32" s="337">
        <v>20.31691983</v>
      </c>
      <c r="AE32" s="337">
        <v>16.27339332</v>
      </c>
      <c r="AF32" s="337">
        <v>20.818671349999999</v>
      </c>
      <c r="AG32" s="337">
        <v>25.671839899999998</v>
      </c>
      <c r="AH32" s="337">
        <v>24.978339859999998</v>
      </c>
      <c r="AI32" s="290">
        <v>18.004786289999998</v>
      </c>
      <c r="AJ32" s="290">
        <v>30.896569190000001</v>
      </c>
      <c r="AK32" s="290">
        <v>45.355223770000002</v>
      </c>
      <c r="AL32" s="290">
        <v>46.461049729999999</v>
      </c>
      <c r="AM32" s="290">
        <v>35.040589580000002</v>
      </c>
      <c r="AN32" s="290">
        <v>45.598740720000002</v>
      </c>
      <c r="AO32" s="290">
        <v>38.247247389999998</v>
      </c>
      <c r="AP32" s="290">
        <v>37.200857460000002</v>
      </c>
      <c r="AQ32" s="646">
        <v>41.35787011</v>
      </c>
      <c r="AR32" s="290">
        <v>36.900421530000003</v>
      </c>
      <c r="AS32" s="290">
        <v>35.022648670000002</v>
      </c>
      <c r="AT32" s="290">
        <v>44.885351999999997</v>
      </c>
      <c r="AU32" s="290">
        <v>28.78503607</v>
      </c>
      <c r="AV32" s="290">
        <v>34.858952129999999</v>
      </c>
      <c r="AW32" s="290">
        <v>47.114325549999997</v>
      </c>
      <c r="AX32" s="290">
        <v>42.736796339999998</v>
      </c>
      <c r="AY32" s="290">
        <v>38.588532549999996</v>
      </c>
      <c r="AZ32" s="290">
        <v>44.934836760000003</v>
      </c>
      <c r="BA32" s="290">
        <v>45.680347679999997</v>
      </c>
      <c r="BB32" s="290">
        <v>54.409853140000003</v>
      </c>
      <c r="BC32" s="290">
        <v>28.256561689999998</v>
      </c>
      <c r="BD32" s="290">
        <v>19.759152710000002</v>
      </c>
      <c r="BE32" s="290">
        <v>29.144555969999999</v>
      </c>
      <c r="BF32" s="290">
        <v>31.688475820000001</v>
      </c>
      <c r="BG32" s="290">
        <v>29.221944430000001</v>
      </c>
      <c r="BH32" s="290">
        <v>30.129902100000002</v>
      </c>
      <c r="BI32" s="290">
        <v>39.744706559999997</v>
      </c>
      <c r="BJ32" s="290">
        <v>42.593033509999998</v>
      </c>
      <c r="BK32" s="290">
        <v>35.13961956</v>
      </c>
      <c r="BL32" s="290">
        <v>41.908506369999998</v>
      </c>
      <c r="BM32" s="302">
        <f t="shared" si="7"/>
        <v>59.351846530000003</v>
      </c>
      <c r="BN32" s="638">
        <f t="shared" si="8"/>
        <v>77.048125929999998</v>
      </c>
      <c r="BO32" s="302">
        <f t="shared" si="0"/>
        <v>83.92987565</v>
      </c>
      <c r="BP32" s="302">
        <f t="shared" si="1"/>
        <v>87.74224443</v>
      </c>
      <c r="BQ32" s="302">
        <f t="shared" si="2"/>
        <v>140.71762898</v>
      </c>
      <c r="BR32" s="302">
        <f t="shared" si="3"/>
        <v>156.08743515</v>
      </c>
      <c r="BS32" s="290">
        <f t="shared" si="14"/>
        <v>158.16629231000002</v>
      </c>
      <c r="BT32" s="290">
        <f t="shared" si="15"/>
        <v>153.49511008999997</v>
      </c>
      <c r="BU32" s="290">
        <f t="shared" si="4"/>
        <v>183.61357012999997</v>
      </c>
      <c r="BV32" s="290">
        <f t="shared" si="5"/>
        <v>108.84874619000001</v>
      </c>
      <c r="BW32" s="290">
        <f t="shared" si="9"/>
        <v>141.68958659999998</v>
      </c>
      <c r="BX32" s="193">
        <f t="shared" si="102"/>
        <v>108.19167256875801</v>
      </c>
      <c r="BY32" s="192">
        <f t="shared" ref="BY32:BY33" si="103">X32/T32*100</f>
        <v>62.330452833885708</v>
      </c>
      <c r="BZ32" s="192">
        <f t="shared" ref="BZ32:BZ33" si="104">Y32/U32*100</f>
        <v>53.719510836531569</v>
      </c>
      <c r="CA32" s="192">
        <f t="shared" ref="CA32:CA33" si="105">Z32/V32*100</f>
        <v>85.588831747014098</v>
      </c>
      <c r="CB32" s="192">
        <f t="shared" ref="CB32:CB33" si="106">AA32/W32*100</f>
        <v>73.617141032900491</v>
      </c>
      <c r="CC32" s="192">
        <f t="shared" ref="CC32:CC33" si="107">AB32/X32*100</f>
        <v>75.13183551283899</v>
      </c>
      <c r="CD32" s="192">
        <f t="shared" ref="CD32:CD33" si="108">AC32/Y32*100</f>
        <v>101.54914576640763</v>
      </c>
      <c r="CE32" s="192">
        <f t="shared" ref="CE32:CE33" si="109">AD32/Z32*100</f>
        <v>53.398954732034319</v>
      </c>
      <c r="CF32" s="192">
        <f t="shared" ref="CF32:CF33" si="110">AE32/AA32*100</f>
        <v>82.65627303588569</v>
      </c>
      <c r="CG32" s="192">
        <f t="shared" ref="CG32:CG33" si="111">AF32/AB32*100</f>
        <v>112.01811262955668</v>
      </c>
      <c r="CH32" s="192">
        <f t="shared" ref="CH32:CH33" si="112">AG32/AC32*100</f>
        <v>101.3102286702065</v>
      </c>
      <c r="CI32" s="192">
        <f t="shared" ref="CI32:CI33" si="113">AH32/AD32*100</f>
        <v>122.94353705681773</v>
      </c>
      <c r="CJ32" s="192">
        <f t="shared" ref="CJ32:CJ33" si="114">AI32/AE32*100</f>
        <v>110.63940959303255</v>
      </c>
      <c r="CK32" s="192">
        <f t="shared" ref="CK32:CK33" si="115">AJ32/AF32*100</f>
        <v>148.40797796637492</v>
      </c>
      <c r="CL32" s="192">
        <f t="shared" ref="CL32:CL33" si="116">AK32/AG32*100</f>
        <v>176.67305478171048</v>
      </c>
      <c r="CM32" s="192">
        <f t="shared" ref="CM32:CM33" si="117">AL32/AH32*100</f>
        <v>186.00535500120304</v>
      </c>
      <c r="CN32" s="192">
        <f t="shared" ref="CN32:CN33" si="118">AM32/AI32*100</f>
        <v>194.61819216072465</v>
      </c>
      <c r="CO32" s="192">
        <f t="shared" ref="CO32:CO33" si="119">AN32/AJ32*100</f>
        <v>147.58512648957321</v>
      </c>
      <c r="CP32" s="192">
        <f t="shared" ref="CP32:CP33" si="120">AO32/AK32*100</f>
        <v>84.3282078905726</v>
      </c>
      <c r="CQ32" s="192">
        <f t="shared" ref="CQ32:CQ33" si="121">AP32/AL32*100</f>
        <v>80.068912941455409</v>
      </c>
      <c r="CR32" s="192">
        <f t="shared" ref="CR32:CR33" si="122">AQ32/AM32*100</f>
        <v>118.02846529045188</v>
      </c>
      <c r="CS32" s="192">
        <f t="shared" ref="CS32:CS33" si="123">AR32/AN32*100</f>
        <v>80.924211825470778</v>
      </c>
      <c r="CT32" s="192">
        <f t="shared" ref="CT32:CT33" si="124">AS32/AO32*100</f>
        <v>91.569069828426166</v>
      </c>
      <c r="CU32" s="192">
        <f t="shared" ref="CU32:CU33" si="125">AT32/AP32*100</f>
        <v>120.65676724861167</v>
      </c>
      <c r="CV32" s="192">
        <f t="shared" ref="CV32:CV33" si="126">AU32/AQ32*100</f>
        <v>69.599899592121432</v>
      </c>
      <c r="CW32" s="192">
        <f t="shared" ref="CW32:CW33" si="127">AV32/AR32*100</f>
        <v>94.467625801129955</v>
      </c>
      <c r="CX32" s="192">
        <f t="shared" ref="CX32:CX33" si="128">AW32/AS32*100</f>
        <v>134.52530673488891</v>
      </c>
      <c r="CY32" s="192">
        <f t="shared" ref="CY32:CY33" si="129">AX32/AT32*100</f>
        <v>95.213236469661638</v>
      </c>
      <c r="CZ32" s="192">
        <f t="shared" si="24"/>
        <v>134.05761401917187</v>
      </c>
      <c r="DA32" s="192">
        <f t="shared" si="24"/>
        <v>128.90472608707185</v>
      </c>
      <c r="DB32" s="192">
        <f t="shared" si="100"/>
        <v>96.956386718349194</v>
      </c>
      <c r="DC32" s="192">
        <f t="shared" si="101"/>
        <v>127.31383210648963</v>
      </c>
      <c r="DD32" s="193">
        <f t="shared" si="44"/>
        <v>73.225281768326795</v>
      </c>
      <c r="DE32" s="192">
        <f t="shared" si="45"/>
        <v>43.97290417574002</v>
      </c>
      <c r="DF32" s="192">
        <f t="shared" si="51"/>
        <v>63.801081756565125</v>
      </c>
      <c r="DG32" s="192">
        <f t="shared" si="46"/>
        <v>58.24032595431482</v>
      </c>
      <c r="DH32" s="192">
        <f t="shared" si="52"/>
        <v>103.41649047959594</v>
      </c>
      <c r="DI32" s="192">
        <f t="shared" si="47"/>
        <v>152.48580008570622</v>
      </c>
      <c r="DJ32" s="192">
        <f t="shared" si="48"/>
        <v>136.37094557526038</v>
      </c>
      <c r="DK32" s="192">
        <f t="shared" si="49"/>
        <v>134.41174561989394</v>
      </c>
      <c r="DL32" s="192">
        <f t="shared" si="11"/>
        <v>120.25079181221344</v>
      </c>
      <c r="DM32" s="192">
        <f t="shared" si="12"/>
        <v>139.09273993293192</v>
      </c>
      <c r="DN32" s="642">
        <f t="shared" si="13"/>
        <v>129.81588684196242</v>
      </c>
      <c r="DO32" s="239"/>
      <c r="DP32" s="527"/>
      <c r="GP32" s="239"/>
      <c r="GQ32" s="239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IO32" s="241"/>
      <c r="IP32" s="241"/>
      <c r="IQ32" s="241"/>
      <c r="IR32" s="241"/>
      <c r="IS32" s="241"/>
      <c r="IT32" s="241"/>
      <c r="IU32" s="241"/>
      <c r="IV32" s="241"/>
      <c r="IW32" s="241"/>
      <c r="IX32" s="241"/>
      <c r="IY32" s="241"/>
      <c r="IZ32" s="241"/>
      <c r="JA32" s="241"/>
      <c r="JB32" s="241"/>
      <c r="JC32" s="241"/>
      <c r="JD32" s="241"/>
      <c r="JE32" s="241"/>
      <c r="JF32" s="241"/>
      <c r="JG32" s="241"/>
      <c r="JH32" s="241"/>
      <c r="JI32" s="241"/>
      <c r="NH32" s="241"/>
      <c r="NI32" s="531"/>
      <c r="NJ32" s="531"/>
      <c r="NK32" s="531"/>
      <c r="NL32" s="531"/>
      <c r="NM32" s="240"/>
      <c r="NN32" s="240"/>
      <c r="NO32" s="240"/>
      <c r="NP32" s="531"/>
      <c r="NQ32" s="531"/>
      <c r="NR32" s="531"/>
      <c r="NS32" s="551"/>
      <c r="NT32" s="531"/>
      <c r="NU32" s="531"/>
      <c r="NV32" s="531"/>
      <c r="NW32" s="531"/>
      <c r="NX32" s="531"/>
      <c r="NY32" s="531"/>
      <c r="NZ32" s="531"/>
      <c r="OA32" s="531"/>
      <c r="OB32" s="531"/>
      <c r="OC32" s="531"/>
      <c r="OD32" s="531"/>
      <c r="OE32" s="531"/>
      <c r="OF32" s="531"/>
      <c r="OG32" s="531"/>
      <c r="OH32" s="531"/>
      <c r="OI32" s="531"/>
      <c r="OJ32" s="531"/>
      <c r="OK32" s="531"/>
      <c r="OL32" s="531"/>
      <c r="OM32" s="531"/>
      <c r="ON32" s="241"/>
      <c r="OO32" s="239"/>
      <c r="OP32" s="239"/>
      <c r="OQ32" s="239"/>
      <c r="OR32" s="239"/>
      <c r="OS32" s="239"/>
      <c r="OT32" s="239"/>
      <c r="OU32" s="239"/>
      <c r="OV32" s="239"/>
      <c r="OW32" s="239"/>
      <c r="OX32" s="241"/>
      <c r="OY32" s="241"/>
      <c r="OZ32" s="241"/>
      <c r="PA32" s="240"/>
      <c r="PB32" s="240"/>
      <c r="PC32" s="240"/>
      <c r="PD32" s="240"/>
      <c r="PE32" s="240"/>
      <c r="PF32" s="240"/>
      <c r="PG32" s="240"/>
      <c r="PH32" s="240"/>
      <c r="PI32" s="240"/>
      <c r="PJ32" s="240"/>
      <c r="PK32" s="240"/>
      <c r="PL32" s="240"/>
      <c r="PM32" s="240"/>
      <c r="PN32" s="240"/>
      <c r="PO32" s="240"/>
      <c r="PP32" s="240"/>
      <c r="PQ32" s="240"/>
      <c r="PR32" s="240"/>
      <c r="PS32" s="240"/>
      <c r="PT32" s="240"/>
      <c r="PU32" s="240"/>
      <c r="PV32" s="240"/>
      <c r="PW32" s="240"/>
      <c r="PX32" s="240"/>
      <c r="PY32" s="240"/>
      <c r="PZ32" s="240"/>
      <c r="QA32" s="240"/>
      <c r="QB32" s="240"/>
      <c r="QC32" s="240"/>
      <c r="QD32" s="240"/>
      <c r="QE32" s="240"/>
      <c r="QF32" s="240"/>
      <c r="QG32" s="240"/>
      <c r="QH32" s="240"/>
      <c r="QI32" s="241"/>
      <c r="QJ32" s="241"/>
      <c r="QK32" s="241"/>
      <c r="QL32" s="241"/>
      <c r="QM32" s="241"/>
      <c r="QN32" s="241"/>
      <c r="QO32" s="241"/>
    </row>
    <row r="33" spans="1:457" s="236" customFormat="1" ht="31.8" customHeight="1">
      <c r="A33" s="583">
        <v>8433</v>
      </c>
      <c r="B33" s="289" t="str">
        <f>IF('1'!$A$1=1,D33,F33)</f>
        <v>harvesting or threshing machinery, including straw or fodder balers</v>
      </c>
      <c r="C33" s="466">
        <v>8433</v>
      </c>
      <c r="D33" s="461" t="s">
        <v>200</v>
      </c>
      <c r="E33" s="466">
        <v>8433</v>
      </c>
      <c r="F33" s="457" t="s">
        <v>219</v>
      </c>
      <c r="G33" s="337">
        <v>11.89177379</v>
      </c>
      <c r="H33" s="337">
        <v>53.964092350000001</v>
      </c>
      <c r="I33" s="337">
        <v>63.925379409999998</v>
      </c>
      <c r="J33" s="337">
        <v>33.19525531</v>
      </c>
      <c r="K33" s="337">
        <v>29.678005089999999</v>
      </c>
      <c r="L33" s="337">
        <v>127.23064054</v>
      </c>
      <c r="M33" s="337">
        <v>133.07778096999999</v>
      </c>
      <c r="N33" s="290">
        <v>27.868458319999998</v>
      </c>
      <c r="O33" s="337">
        <v>30.030001890000001</v>
      </c>
      <c r="P33" s="337">
        <v>114.20172579</v>
      </c>
      <c r="Q33" s="337">
        <v>89.964233100000001</v>
      </c>
      <c r="R33" s="337">
        <v>33.714327410000003</v>
      </c>
      <c r="S33" s="337">
        <v>24.96793503</v>
      </c>
      <c r="T33" s="337">
        <v>108.61131561000001</v>
      </c>
      <c r="U33" s="337">
        <v>95.617193040000004</v>
      </c>
      <c r="V33" s="337">
        <v>27.106480250000001</v>
      </c>
      <c r="W33" s="337">
        <v>16.559871489999999</v>
      </c>
      <c r="X33" s="337">
        <v>53.199752740000001</v>
      </c>
      <c r="Y33" s="337">
        <v>65.424603610000005</v>
      </c>
      <c r="Z33" s="337">
        <v>14.78581838</v>
      </c>
      <c r="AA33" s="337">
        <v>10.627749830000001</v>
      </c>
      <c r="AB33" s="337">
        <v>45.409026089999998</v>
      </c>
      <c r="AC33" s="337">
        <v>62.789458510000003</v>
      </c>
      <c r="AD33" s="337">
        <v>16.849128449999998</v>
      </c>
      <c r="AE33" s="337">
        <v>31.01073396</v>
      </c>
      <c r="AF33" s="337">
        <v>136.30859624999999</v>
      </c>
      <c r="AG33" s="337">
        <v>95.376099980000006</v>
      </c>
      <c r="AH33" s="337">
        <v>41.784326849999999</v>
      </c>
      <c r="AI33" s="290">
        <v>48.51471686</v>
      </c>
      <c r="AJ33" s="290">
        <v>179.26691281000001</v>
      </c>
      <c r="AK33" s="290">
        <v>114.67814543999999</v>
      </c>
      <c r="AL33" s="290">
        <v>33.276329339999997</v>
      </c>
      <c r="AM33" s="290">
        <v>28.476504980000001</v>
      </c>
      <c r="AN33" s="290">
        <v>119.46719374</v>
      </c>
      <c r="AO33" s="290">
        <v>85.725708100000006</v>
      </c>
      <c r="AP33" s="290">
        <v>25.525830630000002</v>
      </c>
      <c r="AQ33" s="646">
        <v>23.383866390000001</v>
      </c>
      <c r="AR33" s="290">
        <v>106.07260156</v>
      </c>
      <c r="AS33" s="290">
        <v>77.086118299999995</v>
      </c>
      <c r="AT33" s="290">
        <v>21.85496431</v>
      </c>
      <c r="AU33" s="290">
        <v>28.49358119</v>
      </c>
      <c r="AV33" s="290">
        <v>80.356208140000007</v>
      </c>
      <c r="AW33" s="290">
        <v>70.593655859999998</v>
      </c>
      <c r="AX33" s="290">
        <v>40.122485429999998</v>
      </c>
      <c r="AY33" s="290">
        <v>37.91362857</v>
      </c>
      <c r="AZ33" s="290">
        <v>134.76213791999999</v>
      </c>
      <c r="BA33" s="290">
        <v>137.91385819999999</v>
      </c>
      <c r="BB33" s="290">
        <v>55.953124930000001</v>
      </c>
      <c r="BC33" s="290">
        <v>66.49517053000001</v>
      </c>
      <c r="BD33" s="290">
        <v>57.577330279999998</v>
      </c>
      <c r="BE33" s="290">
        <v>58.68671406</v>
      </c>
      <c r="BF33" s="290">
        <v>25.317872359999999</v>
      </c>
      <c r="BG33" s="290">
        <v>31.10903939</v>
      </c>
      <c r="BH33" s="290">
        <v>79.352351409999997</v>
      </c>
      <c r="BI33" s="290">
        <v>61.264656649999992</v>
      </c>
      <c r="BJ33" s="290">
        <v>19.17911694</v>
      </c>
      <c r="BK33" s="290">
        <v>20.172212609999999</v>
      </c>
      <c r="BL33" s="290">
        <v>89.376187430000002</v>
      </c>
      <c r="BM33" s="302">
        <f t="shared" si="7"/>
        <v>110.4613908</v>
      </c>
      <c r="BN33" s="638">
        <f t="shared" si="8"/>
        <v>109.54840004</v>
      </c>
      <c r="BO33" s="302">
        <f t="shared" si="0"/>
        <v>135.67536287999999</v>
      </c>
      <c r="BP33" s="302">
        <f t="shared" si="1"/>
        <v>304.47975704000004</v>
      </c>
      <c r="BQ33" s="302">
        <f t="shared" si="2"/>
        <v>375.73610445000003</v>
      </c>
      <c r="BR33" s="302">
        <f t="shared" si="3"/>
        <v>259.19523745000004</v>
      </c>
      <c r="BS33" s="290">
        <f t="shared" si="14"/>
        <v>228.39755056000001</v>
      </c>
      <c r="BT33" s="290">
        <f t="shared" si="15"/>
        <v>219.56593062000002</v>
      </c>
      <c r="BU33" s="290">
        <f t="shared" si="4"/>
        <v>366.54274962</v>
      </c>
      <c r="BV33" s="290">
        <f t="shared" si="5"/>
        <v>208.07708722999999</v>
      </c>
      <c r="BW33" s="290">
        <f t="shared" si="9"/>
        <v>190.90516439000001</v>
      </c>
      <c r="BX33" s="193">
        <f t="shared" si="102"/>
        <v>66.324553753054204</v>
      </c>
      <c r="BY33" s="192">
        <f t="shared" si="103"/>
        <v>48.981777304888681</v>
      </c>
      <c r="BZ33" s="192">
        <f t="shared" si="104"/>
        <v>68.423472316982384</v>
      </c>
      <c r="CA33" s="192">
        <f t="shared" si="105"/>
        <v>54.5471719073523</v>
      </c>
      <c r="CB33" s="192">
        <f t="shared" si="106"/>
        <v>64.177731309193888</v>
      </c>
      <c r="CC33" s="192">
        <f t="shared" si="107"/>
        <v>85.355708910762871</v>
      </c>
      <c r="CD33" s="192">
        <f t="shared" si="108"/>
        <v>95.97224139758147</v>
      </c>
      <c r="CE33" s="192">
        <f t="shared" si="109"/>
        <v>113.95465585314459</v>
      </c>
      <c r="CF33" s="192">
        <f t="shared" si="110"/>
        <v>291.79021388387343</v>
      </c>
      <c r="CG33" s="192">
        <f t="shared" si="111"/>
        <v>300.17951933132946</v>
      </c>
      <c r="CH33" s="192">
        <f t="shared" si="112"/>
        <v>151.89826802664683</v>
      </c>
      <c r="CI33" s="192">
        <f t="shared" si="113"/>
        <v>247.99102798696987</v>
      </c>
      <c r="CJ33" s="192">
        <f t="shared" si="114"/>
        <v>156.44491653302359</v>
      </c>
      <c r="CK33" s="192">
        <f t="shared" si="115"/>
        <v>131.51548599415645</v>
      </c>
      <c r="CL33" s="192">
        <f t="shared" si="116"/>
        <v>120.23782212110534</v>
      </c>
      <c r="CM33" s="192">
        <f t="shared" si="117"/>
        <v>79.638304236556095</v>
      </c>
      <c r="CN33" s="192">
        <f t="shared" si="118"/>
        <v>58.696632327413731</v>
      </c>
      <c r="CO33" s="192">
        <f t="shared" si="119"/>
        <v>66.642076815714418</v>
      </c>
      <c r="CP33" s="192">
        <f t="shared" si="120"/>
        <v>74.753308724243368</v>
      </c>
      <c r="CQ33" s="192">
        <f t="shared" si="121"/>
        <v>76.708672910375782</v>
      </c>
      <c r="CR33" s="192">
        <f t="shared" si="122"/>
        <v>82.116349623745151</v>
      </c>
      <c r="CS33" s="192">
        <f t="shared" si="123"/>
        <v>88.788058243712456</v>
      </c>
      <c r="CT33" s="192">
        <f t="shared" si="124"/>
        <v>89.92182159647858</v>
      </c>
      <c r="CU33" s="192">
        <f t="shared" si="125"/>
        <v>85.619013252850991</v>
      </c>
      <c r="CV33" s="192">
        <f t="shared" si="126"/>
        <v>121.85145396736077</v>
      </c>
      <c r="CW33" s="192">
        <f t="shared" si="127"/>
        <v>75.755856798276497</v>
      </c>
      <c r="CX33" s="192">
        <f t="shared" si="128"/>
        <v>91.577650317359414</v>
      </c>
      <c r="CY33" s="192">
        <f t="shared" si="129"/>
        <v>183.58522512727907</v>
      </c>
      <c r="CZ33" s="192">
        <f t="shared" si="24"/>
        <v>133.06024369904765</v>
      </c>
      <c r="DA33" s="192">
        <f t="shared" si="24"/>
        <v>167.70594461751062</v>
      </c>
      <c r="DB33" s="192">
        <f t="shared" si="100"/>
        <v>195.36296359761866</v>
      </c>
      <c r="DC33" s="192">
        <f t="shared" si="101"/>
        <v>139.45577979614211</v>
      </c>
      <c r="DD33" s="193">
        <f t="shared" si="44"/>
        <v>175.38593122847595</v>
      </c>
      <c r="DE33" s="192">
        <f t="shared" si="45"/>
        <v>42.72515349539804</v>
      </c>
      <c r="DF33" s="192">
        <f t="shared" si="51"/>
        <v>42.5531667563775</v>
      </c>
      <c r="DG33" s="192">
        <f t="shared" si="46"/>
        <v>45.24836171647938</v>
      </c>
      <c r="DH33" s="192">
        <f t="shared" si="52"/>
        <v>46.783907977143727</v>
      </c>
      <c r="DI33" s="192">
        <f t="shared" si="47"/>
        <v>137.81874050795258</v>
      </c>
      <c r="DJ33" s="192">
        <f t="shared" si="48"/>
        <v>104.39271925731668</v>
      </c>
      <c r="DK33" s="192">
        <f t="shared" si="49"/>
        <v>75.753272894689644</v>
      </c>
      <c r="DL33" s="192">
        <f t="shared" si="11"/>
        <v>64.843572818530532</v>
      </c>
      <c r="DM33" s="192">
        <f t="shared" si="12"/>
        <v>112.6320592167566</v>
      </c>
      <c r="DN33" s="642">
        <f t="shared" si="13"/>
        <v>99.173475226603784</v>
      </c>
      <c r="DO33" s="239"/>
      <c r="DP33" s="527"/>
      <c r="GP33" s="239"/>
      <c r="GQ33" s="239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IO33" s="241"/>
      <c r="IP33" s="241"/>
      <c r="IQ33" s="241"/>
      <c r="IR33" s="241"/>
      <c r="IS33" s="241"/>
      <c r="IT33" s="241"/>
      <c r="IU33" s="241"/>
      <c r="IV33" s="241"/>
      <c r="IW33" s="241"/>
      <c r="IX33" s="241"/>
      <c r="IY33" s="241"/>
      <c r="IZ33" s="241"/>
      <c r="JA33" s="241"/>
      <c r="JB33" s="241"/>
      <c r="JC33" s="241"/>
      <c r="JD33" s="241"/>
      <c r="JE33" s="241"/>
      <c r="JF33" s="241"/>
      <c r="JG33" s="241"/>
      <c r="JH33" s="241"/>
      <c r="JI33" s="241"/>
      <c r="NH33" s="241"/>
      <c r="NI33" s="531"/>
      <c r="NJ33" s="531"/>
      <c r="NK33" s="531"/>
      <c r="NL33" s="531"/>
      <c r="NM33" s="240"/>
      <c r="NN33" s="240"/>
      <c r="NO33" s="240"/>
      <c r="NP33" s="531"/>
      <c r="NQ33" s="531"/>
      <c r="NR33" s="531"/>
      <c r="NS33" s="551"/>
      <c r="NT33" s="531"/>
      <c r="NU33" s="531"/>
      <c r="NV33" s="531"/>
      <c r="NW33" s="531"/>
      <c r="NX33" s="531"/>
      <c r="NY33" s="531"/>
      <c r="NZ33" s="531"/>
      <c r="OA33" s="531"/>
      <c r="OB33" s="531"/>
      <c r="OC33" s="531"/>
      <c r="OD33" s="531"/>
      <c r="OE33" s="531"/>
      <c r="OF33" s="531"/>
      <c r="OG33" s="531"/>
      <c r="OH33" s="531"/>
      <c r="OI33" s="531"/>
      <c r="OJ33" s="531"/>
      <c r="OK33" s="531"/>
      <c r="OL33" s="531"/>
      <c r="OM33" s="531"/>
      <c r="ON33" s="241"/>
      <c r="OO33" s="239"/>
      <c r="OP33" s="239"/>
      <c r="OQ33" s="239"/>
      <c r="OR33" s="239"/>
      <c r="OS33" s="239"/>
      <c r="OT33" s="239"/>
      <c r="OU33" s="239"/>
      <c r="OV33" s="239"/>
      <c r="OW33" s="239"/>
      <c r="OX33" s="241"/>
      <c r="OY33" s="241"/>
      <c r="OZ33" s="241"/>
      <c r="PA33" s="240"/>
      <c r="PB33" s="240" t="s">
        <v>69</v>
      </c>
      <c r="PC33" s="240"/>
      <c r="PD33" s="240" t="s">
        <v>152</v>
      </c>
      <c r="PE33" s="240"/>
      <c r="PF33" s="240"/>
      <c r="PG33" s="240"/>
      <c r="PH33" s="240"/>
      <c r="PI33" s="240"/>
      <c r="PJ33" s="240"/>
      <c r="PK33" s="240"/>
      <c r="PL33" s="240"/>
      <c r="PM33" s="240"/>
      <c r="PN33" s="240"/>
      <c r="PO33" s="240"/>
      <c r="PP33" s="240"/>
      <c r="PQ33" s="240"/>
      <c r="PR33" s="240"/>
      <c r="PS33" s="240"/>
      <c r="PT33" s="240"/>
      <c r="PU33" s="240"/>
      <c r="PV33" s="240"/>
      <c r="PW33" s="240"/>
      <c r="PX33" s="240"/>
      <c r="PY33" s="240"/>
      <c r="PZ33" s="240"/>
      <c r="QA33" s="240"/>
      <c r="QB33" s="240"/>
      <c r="QC33" s="240"/>
      <c r="QD33" s="240"/>
      <c r="QE33" s="240"/>
      <c r="QF33" s="240"/>
      <c r="QG33" s="240"/>
      <c r="QH33" s="240"/>
      <c r="QI33" s="241"/>
      <c r="QJ33" s="241"/>
      <c r="QK33" s="241"/>
      <c r="QL33" s="241"/>
      <c r="QM33" s="241"/>
      <c r="QN33" s="241"/>
      <c r="QO33" s="241"/>
    </row>
    <row r="34" spans="1:457" s="236" customFormat="1" ht="30" customHeight="1">
      <c r="A34" s="573">
        <v>85</v>
      </c>
      <c r="B34" s="199" t="str">
        <f>IF('1'!A1=1,D34,F34)</f>
        <v>electric machines and equipment</v>
      </c>
      <c r="C34" s="456">
        <v>85</v>
      </c>
      <c r="D34" s="461" t="s">
        <v>61</v>
      </c>
      <c r="E34" s="456">
        <v>85</v>
      </c>
      <c r="F34" s="457" t="s">
        <v>150</v>
      </c>
      <c r="G34" s="337">
        <v>246.0816973</v>
      </c>
      <c r="H34" s="337">
        <v>275.43243030000002</v>
      </c>
      <c r="I34" s="337">
        <v>363.98228671999999</v>
      </c>
      <c r="J34" s="337">
        <v>430.40561244000003</v>
      </c>
      <c r="K34" s="337">
        <v>369.98760215999999</v>
      </c>
      <c r="L34" s="337">
        <v>277.42041171</v>
      </c>
      <c r="M34" s="337">
        <v>421.15942078</v>
      </c>
      <c r="N34" s="337">
        <v>629.93009945999995</v>
      </c>
      <c r="O34" s="337">
        <v>227.82829405000001</v>
      </c>
      <c r="P34" s="337">
        <v>358.38142424</v>
      </c>
      <c r="Q34" s="337">
        <v>296.63122483000001</v>
      </c>
      <c r="R34" s="337">
        <v>386.99109520000002</v>
      </c>
      <c r="S34" s="337">
        <v>298.13630936999999</v>
      </c>
      <c r="T34" s="337">
        <v>251.42172894999999</v>
      </c>
      <c r="U34" s="337">
        <v>264.94572118000002</v>
      </c>
      <c r="V34" s="337">
        <v>324.89331930999998</v>
      </c>
      <c r="W34" s="337">
        <v>146.11577260999999</v>
      </c>
      <c r="X34" s="337">
        <v>138.37746623000001</v>
      </c>
      <c r="Y34" s="337">
        <v>169.07710123000001</v>
      </c>
      <c r="Z34" s="337">
        <v>184.85985339999999</v>
      </c>
      <c r="AA34" s="337">
        <v>97.583019210000003</v>
      </c>
      <c r="AB34" s="337">
        <v>91.119860540000005</v>
      </c>
      <c r="AC34" s="337">
        <v>118.08662926</v>
      </c>
      <c r="AD34" s="337">
        <v>129.07454351000001</v>
      </c>
      <c r="AE34" s="337">
        <v>93.078324280000004</v>
      </c>
      <c r="AF34" s="337">
        <v>109.5005065</v>
      </c>
      <c r="AG34" s="337">
        <v>134.67404919000001</v>
      </c>
      <c r="AH34" s="337">
        <v>163.45459629000001</v>
      </c>
      <c r="AI34" s="337">
        <v>117.68944338</v>
      </c>
      <c r="AJ34" s="337">
        <v>151.53578886</v>
      </c>
      <c r="AK34" s="337">
        <v>216.09114976000001</v>
      </c>
      <c r="AL34" s="337">
        <v>222.48595932999999</v>
      </c>
      <c r="AM34" s="337">
        <v>162.93691842000001</v>
      </c>
      <c r="AN34" s="337">
        <v>183.73651849999999</v>
      </c>
      <c r="AO34" s="337">
        <v>276.37825571000002</v>
      </c>
      <c r="AP34" s="337">
        <v>351.17313765</v>
      </c>
      <c r="AQ34" s="646">
        <v>231.53125353999999</v>
      </c>
      <c r="AR34" s="290">
        <v>274.44148767000001</v>
      </c>
      <c r="AS34" s="290">
        <v>417.59968419</v>
      </c>
      <c r="AT34" s="290">
        <v>419.53296848000002</v>
      </c>
      <c r="AU34" s="290">
        <v>318.12056519999999</v>
      </c>
      <c r="AV34" s="290">
        <v>210.78238942999999</v>
      </c>
      <c r="AW34" s="290">
        <v>337.64614791000002</v>
      </c>
      <c r="AX34" s="290">
        <v>398.37605932999998</v>
      </c>
      <c r="AY34" s="290">
        <v>259.79777001000002</v>
      </c>
      <c r="AZ34" s="290">
        <v>279.50440682999999</v>
      </c>
      <c r="BA34" s="290">
        <v>306.29692941000002</v>
      </c>
      <c r="BB34" s="290">
        <v>420.98211642000001</v>
      </c>
      <c r="BC34" s="290">
        <v>247.3937665</v>
      </c>
      <c r="BD34" s="290">
        <v>120.3789467</v>
      </c>
      <c r="BE34" s="290">
        <v>187.13477726000002</v>
      </c>
      <c r="BF34" s="290">
        <v>356.36826637000001</v>
      </c>
      <c r="BG34" s="290">
        <v>298.94203580999999</v>
      </c>
      <c r="BH34" s="290">
        <v>247.48826369</v>
      </c>
      <c r="BI34" s="290">
        <v>240.42415904000001</v>
      </c>
      <c r="BJ34" s="290">
        <v>336.51954040999999</v>
      </c>
      <c r="BK34" s="290">
        <v>297.42034092</v>
      </c>
      <c r="BL34" s="290">
        <v>291.33899721</v>
      </c>
      <c r="BM34" s="302">
        <f t="shared" si="7"/>
        <v>546.43029950000005</v>
      </c>
      <c r="BN34" s="638">
        <f t="shared" si="8"/>
        <v>588.75933813000006</v>
      </c>
      <c r="BO34" s="302">
        <f t="shared" si="0"/>
        <v>435.86405252000003</v>
      </c>
      <c r="BP34" s="302">
        <f t="shared" si="1"/>
        <v>500.70747626000002</v>
      </c>
      <c r="BQ34" s="302">
        <f t="shared" si="2"/>
        <v>707.80234132999999</v>
      </c>
      <c r="BR34" s="302">
        <f t="shared" si="3"/>
        <v>974.22483027999988</v>
      </c>
      <c r="BS34" s="290">
        <f t="shared" si="14"/>
        <v>1343.1053938800001</v>
      </c>
      <c r="BT34" s="290">
        <f t="shared" si="15"/>
        <v>1264.92516187</v>
      </c>
      <c r="BU34" s="290">
        <f t="shared" si="4"/>
        <v>1266.58122267</v>
      </c>
      <c r="BV34" s="290">
        <f t="shared" si="5"/>
        <v>911.27575682999998</v>
      </c>
      <c r="BW34" s="290">
        <f t="shared" si="9"/>
        <v>1123.37399895</v>
      </c>
      <c r="BX34" s="193">
        <f t="shared" si="102"/>
        <v>49.009720727663542</v>
      </c>
      <c r="BY34" s="192">
        <f t="shared" si="102"/>
        <v>55.037990076632958</v>
      </c>
      <c r="BZ34" s="192">
        <f t="shared" si="102"/>
        <v>63.815750817553926</v>
      </c>
      <c r="CA34" s="192">
        <f t="shared" si="102"/>
        <v>56.898631770145528</v>
      </c>
      <c r="CB34" s="192">
        <f t="shared" si="53"/>
        <v>66.784726567788439</v>
      </c>
      <c r="CC34" s="192">
        <f t="shared" si="33"/>
        <v>65.848770773521622</v>
      </c>
      <c r="CD34" s="192">
        <f t="shared" si="34"/>
        <v>69.841881840263909</v>
      </c>
      <c r="CE34" s="192">
        <f t="shared" si="35"/>
        <v>69.822917813695511</v>
      </c>
      <c r="CF34" s="192">
        <f t="shared" si="18"/>
        <v>95.383730728492992</v>
      </c>
      <c r="CG34" s="192">
        <f>AF34/AB34*100</f>
        <v>120.17194259415183</v>
      </c>
      <c r="CH34" s="192">
        <f t="shared" si="41"/>
        <v>114.0468231110893</v>
      </c>
      <c r="CI34" s="192">
        <f t="shared" si="42"/>
        <v>126.63581202387628</v>
      </c>
      <c r="CJ34" s="192">
        <f>AI34/AE34*100</f>
        <v>126.44130015272337</v>
      </c>
      <c r="CK34" s="192">
        <f>AJ34/AF34*100</f>
        <v>138.3882081495212</v>
      </c>
      <c r="CL34" s="192">
        <f>AK34/AG34*100</f>
        <v>160.45492881493126</v>
      </c>
      <c r="CM34" s="192">
        <f>AL34/AH34*100</f>
        <v>136.11483823634237</v>
      </c>
      <c r="CN34" s="192">
        <f t="shared" si="21"/>
        <v>138.44650271129527</v>
      </c>
      <c r="CO34" s="192">
        <f t="shared" ref="CO34:CW34" si="130">AN34/AJ34*100</f>
        <v>121.2495872310068</v>
      </c>
      <c r="CP34" s="192">
        <f t="shared" si="130"/>
        <v>127.89892414240815</v>
      </c>
      <c r="CQ34" s="192">
        <f t="shared" si="130"/>
        <v>157.84058405641954</v>
      </c>
      <c r="CR34" s="192">
        <f t="shared" si="130"/>
        <v>142.09870653327653</v>
      </c>
      <c r="CS34" s="192">
        <f t="shared" si="130"/>
        <v>149.36687051137307</v>
      </c>
      <c r="CT34" s="192">
        <f t="shared" si="130"/>
        <v>151.09715600353948</v>
      </c>
      <c r="CU34" s="192">
        <f t="shared" si="130"/>
        <v>119.46613322632082</v>
      </c>
      <c r="CV34" s="192">
        <f t="shared" si="130"/>
        <v>137.39854137879516</v>
      </c>
      <c r="CW34" s="192">
        <f t="shared" si="130"/>
        <v>76.804127254787943</v>
      </c>
      <c r="CX34" s="192">
        <f t="shared" si="23"/>
        <v>80.854023767981914</v>
      </c>
      <c r="CY34" s="192">
        <f t="shared" si="24"/>
        <v>94.957033001088533</v>
      </c>
      <c r="CZ34" s="192">
        <f t="shared" si="24"/>
        <v>81.666449274245167</v>
      </c>
      <c r="DA34" s="192">
        <f t="shared" si="24"/>
        <v>132.60330124629425</v>
      </c>
      <c r="DB34" s="192">
        <f t="shared" si="100"/>
        <v>90.715363200780203</v>
      </c>
      <c r="DC34" s="192">
        <f t="shared" si="101"/>
        <v>105.6745521123984</v>
      </c>
      <c r="DD34" s="193">
        <f t="shared" si="44"/>
        <v>95.225515788868179</v>
      </c>
      <c r="DE34" s="192">
        <f t="shared" si="45"/>
        <v>43.068711533130426</v>
      </c>
      <c r="DF34" s="192">
        <f t="shared" si="51"/>
        <v>61.095871127557707</v>
      </c>
      <c r="DG34" s="192">
        <f t="shared" si="46"/>
        <v>84.651640169546567</v>
      </c>
      <c r="DH34" s="192">
        <f t="shared" si="52"/>
        <v>120.8365271442682</v>
      </c>
      <c r="DI34" s="192">
        <f t="shared" si="47"/>
        <v>205.59098619360157</v>
      </c>
      <c r="DJ34" s="192">
        <f t="shared" si="48"/>
        <v>128.47647164266061</v>
      </c>
      <c r="DK34" s="192">
        <f t="shared" si="49"/>
        <v>94.430276813875437</v>
      </c>
      <c r="DL34" s="192">
        <f t="shared" si="11"/>
        <v>99.490973263135487</v>
      </c>
      <c r="DM34" s="192">
        <f t="shared" si="12"/>
        <v>117.7183082810451</v>
      </c>
      <c r="DN34" s="642">
        <f t="shared" si="13"/>
        <v>107.74646623160031</v>
      </c>
      <c r="DO34" s="239"/>
      <c r="DP34" s="527"/>
      <c r="GP34" s="239"/>
      <c r="GQ34" s="239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IO34" s="241"/>
      <c r="IP34" s="241"/>
      <c r="IQ34" s="241"/>
      <c r="IR34" s="241"/>
      <c r="IS34" s="241"/>
      <c r="IT34" s="241"/>
      <c r="IU34" s="241"/>
      <c r="IV34" s="241"/>
      <c r="IW34" s="241"/>
      <c r="IX34" s="241"/>
      <c r="IY34" s="241"/>
      <c r="IZ34" s="241"/>
      <c r="JA34" s="241"/>
      <c r="JB34" s="241"/>
      <c r="JC34" s="241"/>
      <c r="JD34" s="241"/>
      <c r="JE34" s="241"/>
      <c r="JF34" s="241"/>
      <c r="JG34" s="241"/>
      <c r="JH34" s="241"/>
      <c r="JI34" s="241"/>
      <c r="NH34" s="241"/>
      <c r="NI34" s="531"/>
      <c r="NJ34" s="531"/>
      <c r="NK34" s="531"/>
      <c r="NL34" s="531"/>
      <c r="NM34" s="240"/>
      <c r="NN34" s="240"/>
      <c r="NO34" s="240"/>
      <c r="NP34" s="531"/>
      <c r="NQ34" s="531"/>
      <c r="NR34" s="531"/>
      <c r="NS34" s="551"/>
      <c r="NT34" s="531"/>
      <c r="NU34" s="531"/>
      <c r="NV34" s="531"/>
      <c r="NW34" s="531"/>
      <c r="NX34" s="531"/>
      <c r="NY34" s="531"/>
      <c r="NZ34" s="531"/>
      <c r="OA34" s="531"/>
      <c r="OB34" s="531"/>
      <c r="OC34" s="531"/>
      <c r="OD34" s="531"/>
      <c r="OE34" s="531"/>
      <c r="OF34" s="531"/>
      <c r="OG34" s="531"/>
      <c r="OH34" s="531"/>
      <c r="OI34" s="531"/>
      <c r="OJ34" s="531"/>
      <c r="OK34" s="531"/>
      <c r="OL34" s="531"/>
      <c r="OM34" s="531"/>
      <c r="ON34" s="241"/>
      <c r="OO34" s="239"/>
      <c r="OP34" s="239"/>
      <c r="OQ34" s="239"/>
      <c r="OR34" s="239"/>
      <c r="OS34" s="239"/>
      <c r="OT34" s="239"/>
      <c r="OU34" s="239"/>
      <c r="OV34" s="239"/>
      <c r="OW34" s="239"/>
      <c r="OX34" s="241"/>
      <c r="OY34" s="241"/>
      <c r="OZ34" s="241"/>
      <c r="PA34" s="240"/>
      <c r="PB34" s="240"/>
      <c r="PC34" s="240"/>
      <c r="PD34" s="240"/>
      <c r="PE34" s="240"/>
      <c r="PF34" s="240"/>
      <c r="PG34" s="240"/>
      <c r="PH34" s="240"/>
      <c r="PI34" s="240"/>
      <c r="PJ34" s="240"/>
      <c r="PK34" s="240"/>
      <c r="PL34" s="240"/>
      <c r="PM34" s="240"/>
      <c r="PN34" s="240"/>
      <c r="PO34" s="240"/>
      <c r="PP34" s="240"/>
      <c r="PQ34" s="240"/>
      <c r="PR34" s="240"/>
      <c r="PS34" s="240"/>
      <c r="PT34" s="240"/>
      <c r="PU34" s="240"/>
      <c r="PV34" s="240"/>
      <c r="PW34" s="240"/>
      <c r="PX34" s="240"/>
      <c r="PY34" s="240"/>
      <c r="PZ34" s="240"/>
      <c r="QA34" s="240"/>
      <c r="QB34" s="240"/>
      <c r="QC34" s="240"/>
      <c r="QD34" s="240"/>
      <c r="QE34" s="240"/>
      <c r="QF34" s="240"/>
      <c r="QG34" s="240"/>
      <c r="QH34" s="240"/>
      <c r="QI34" s="241"/>
      <c r="QJ34" s="241"/>
      <c r="QK34" s="241"/>
      <c r="QL34" s="241"/>
      <c r="QM34" s="241"/>
      <c r="QN34" s="241"/>
      <c r="QO34" s="241"/>
    </row>
    <row r="35" spans="1:457" s="236" customFormat="1" ht="30" customHeight="1">
      <c r="A35" s="583">
        <v>8502</v>
      </c>
      <c r="B35" s="289" t="str">
        <f>IF('1'!$A$1=1,D35,F35)</f>
        <v>electric generating sets and rotary converters</v>
      </c>
      <c r="C35" s="466">
        <v>8502</v>
      </c>
      <c r="D35" s="462" t="s">
        <v>201</v>
      </c>
      <c r="E35" s="466">
        <v>8502</v>
      </c>
      <c r="F35" s="457" t="s">
        <v>220</v>
      </c>
      <c r="G35" s="337">
        <v>1.56522118</v>
      </c>
      <c r="H35" s="337">
        <v>1.7918803800000001</v>
      </c>
      <c r="I35" s="337">
        <v>2.7580000500000001</v>
      </c>
      <c r="J35" s="337">
        <v>15.27484205</v>
      </c>
      <c r="K35" s="337">
        <v>49.261298930000002</v>
      </c>
      <c r="L35" s="337">
        <v>1.88494973</v>
      </c>
      <c r="M35" s="337">
        <v>4.8863740199999999</v>
      </c>
      <c r="N35" s="337">
        <v>86.311290979999995</v>
      </c>
      <c r="O35" s="337">
        <v>3.30048568</v>
      </c>
      <c r="P35" s="337">
        <v>23.73141425</v>
      </c>
      <c r="Q35" s="337">
        <v>29.70694847</v>
      </c>
      <c r="R35" s="337">
        <v>29.41924332</v>
      </c>
      <c r="S35" s="337">
        <v>23.452011479999999</v>
      </c>
      <c r="T35" s="337">
        <v>3.61736506</v>
      </c>
      <c r="U35" s="337">
        <v>13.5292824</v>
      </c>
      <c r="V35" s="337">
        <v>18.78393097</v>
      </c>
      <c r="W35" s="337">
        <v>4.3648202300000003</v>
      </c>
      <c r="X35" s="337">
        <v>1.8798573599999999</v>
      </c>
      <c r="Y35" s="337">
        <v>9.7045589900000007</v>
      </c>
      <c r="Z35" s="337">
        <v>10.90630979</v>
      </c>
      <c r="AA35" s="337">
        <v>2.3600958400000001</v>
      </c>
      <c r="AB35" s="337">
        <v>1.02612981</v>
      </c>
      <c r="AC35" s="337">
        <v>1.2770686600000001</v>
      </c>
      <c r="AD35" s="337">
        <v>3.0897697599999998</v>
      </c>
      <c r="AE35" s="337">
        <v>2.4878126100000002</v>
      </c>
      <c r="AF35" s="337">
        <v>1.82375917</v>
      </c>
      <c r="AG35" s="337">
        <v>8.6102766000000006</v>
      </c>
      <c r="AH35" s="337">
        <v>2.84229047</v>
      </c>
      <c r="AI35" s="337">
        <v>1.52776446</v>
      </c>
      <c r="AJ35" s="337">
        <v>27.10034027</v>
      </c>
      <c r="AK35" s="337">
        <v>42.114326920000003</v>
      </c>
      <c r="AL35" s="337">
        <v>8</v>
      </c>
      <c r="AM35" s="337">
        <v>2</v>
      </c>
      <c r="AN35" s="337">
        <v>7</v>
      </c>
      <c r="AO35" s="337">
        <v>51.351382790000002</v>
      </c>
      <c r="AP35" s="337">
        <v>99</v>
      </c>
      <c r="AQ35" s="646">
        <v>20</v>
      </c>
      <c r="AR35" s="290">
        <v>49</v>
      </c>
      <c r="AS35" s="290">
        <v>110.18460399999999</v>
      </c>
      <c r="AT35" s="290">
        <v>87.550275720000002</v>
      </c>
      <c r="AU35" s="290">
        <v>105.72356881</v>
      </c>
      <c r="AV35" s="290">
        <v>17.45768919</v>
      </c>
      <c r="AW35" s="290">
        <v>64.014512179999997</v>
      </c>
      <c r="AX35" s="290">
        <v>37.15692086</v>
      </c>
      <c r="AY35" s="290">
        <v>18.094728100000001</v>
      </c>
      <c r="AZ35" s="290">
        <v>8.1195925500000001</v>
      </c>
      <c r="BA35" s="290">
        <v>7.2005375300000001</v>
      </c>
      <c r="BB35" s="290">
        <v>59.408521020000002</v>
      </c>
      <c r="BC35" s="290">
        <v>68.615748920000001</v>
      </c>
      <c r="BD35" s="290">
        <v>3</v>
      </c>
      <c r="BE35" s="290">
        <v>5.7065376600000004</v>
      </c>
      <c r="BF35" s="290">
        <v>106.80608998</v>
      </c>
      <c r="BG35" s="290">
        <v>84.822249050000011</v>
      </c>
      <c r="BH35" s="290">
        <v>22.253292420000001</v>
      </c>
      <c r="BI35" s="290">
        <v>8.0763065300000001</v>
      </c>
      <c r="BJ35" s="290">
        <v>25.525130099999998</v>
      </c>
      <c r="BK35" s="290">
        <v>30.992672509999998</v>
      </c>
      <c r="BL35" s="290">
        <v>20.833328649999999</v>
      </c>
      <c r="BM35" s="302">
        <f t="shared" si="7"/>
        <v>107.07554147000002</v>
      </c>
      <c r="BN35" s="638">
        <f t="shared" si="8"/>
        <v>51.826001159999997</v>
      </c>
      <c r="BO35" s="302">
        <f t="shared" si="0"/>
        <v>7.7530640700000006</v>
      </c>
      <c r="BP35" s="302">
        <f t="shared" si="1"/>
        <v>15.76413885</v>
      </c>
      <c r="BQ35" s="302">
        <f t="shared" si="2"/>
        <v>78.74243165</v>
      </c>
      <c r="BR35" s="302">
        <f t="shared" si="3"/>
        <v>159.35138279</v>
      </c>
      <c r="BS35" s="290">
        <f t="shared" si="14"/>
        <v>266.73487971999998</v>
      </c>
      <c r="BT35" s="290">
        <f t="shared" si="15"/>
        <v>224.35269104000002</v>
      </c>
      <c r="BU35" s="290">
        <f t="shared" si="4"/>
        <v>92.823379200000005</v>
      </c>
      <c r="BV35" s="290">
        <f t="shared" si="5"/>
        <v>184.12837655999999</v>
      </c>
      <c r="BW35" s="290">
        <f t="shared" si="9"/>
        <v>140.67697810000001</v>
      </c>
      <c r="BX35" s="193">
        <f t="shared" ref="BX35:BX36" si="131">W35/S35*100</f>
        <v>18.611709420841542</v>
      </c>
      <c r="BY35" s="192">
        <f t="shared" ref="BY35:BY36" si="132">X35/T35*100</f>
        <v>51.967587700424133</v>
      </c>
      <c r="BZ35" s="192">
        <f t="shared" ref="BZ35:BZ36" si="133">Y35/U35*100</f>
        <v>71.730034920403469</v>
      </c>
      <c r="CA35" s="192">
        <f t="shared" ref="CA35:CA36" si="134">Z35/V35*100</f>
        <v>58.061913703891769</v>
      </c>
      <c r="CB35" s="192">
        <f t="shared" ref="CB35:CB36" si="135">AA35/W35*100</f>
        <v>54.070860095880732</v>
      </c>
      <c r="CC35" s="192">
        <f t="shared" ref="CC35:CC36" si="136">AB35/X35*100</f>
        <v>54.585514403071521</v>
      </c>
      <c r="CD35" s="192">
        <f t="shared" ref="CD35:CD36" si="137">AC35/Y35*100</f>
        <v>13.159471350691435</v>
      </c>
      <c r="CE35" s="192">
        <f t="shared" ref="CE35:CE36" si="138">AD35/Z35*100</f>
        <v>28.330111829695237</v>
      </c>
      <c r="CF35" s="192">
        <f t="shared" ref="CF35:CF36" si="139">AE35/AA35*100</f>
        <v>105.41150778012474</v>
      </c>
      <c r="CG35" s="192">
        <f t="shared" ref="CG35:CG36" si="140">AF35/AB35*100</f>
        <v>177.7318183554184</v>
      </c>
      <c r="CH35" s="192">
        <f t="shared" ref="CH35:CH36" si="141">AG35/AC35*100</f>
        <v>674.22190127193312</v>
      </c>
      <c r="CI35" s="192">
        <f t="shared" ref="CI35:CI36" si="142">AH35/AD35*100</f>
        <v>91.990364680117793</v>
      </c>
      <c r="CJ35" s="192">
        <f t="shared" ref="CJ35:CJ36" si="143">AI35/AE35*100</f>
        <v>61.409949200313761</v>
      </c>
      <c r="CK35" s="192">
        <f t="shared" ref="CK35:CK36" si="144">AJ35/AF35*100</f>
        <v>1485.960466479793</v>
      </c>
      <c r="CL35" s="192">
        <f t="shared" ref="CL35:CL36" si="145">AK35/AG35*100</f>
        <v>489.11700374410742</v>
      </c>
      <c r="CM35" s="192">
        <f t="shared" ref="CM35:CM36" si="146">AL35/AH35*100</f>
        <v>281.46313983172877</v>
      </c>
      <c r="CN35" s="192">
        <f t="shared" ref="CN35:CN36" si="147">AM35/AI35*100</f>
        <v>130.91023206548476</v>
      </c>
      <c r="CO35" s="192">
        <f t="shared" ref="CO35:CO36" si="148">AN35/AJ35*100</f>
        <v>25.829933979644455</v>
      </c>
      <c r="CP35" s="192">
        <f t="shared" ref="CP35:CP36" si="149">AO35/AK35*100</f>
        <v>121.9332862366449</v>
      </c>
      <c r="CQ35" s="328" t="str">
        <f>IF('1'!$A$1=1,PB29,PD29)</f>
        <v>12,4 times more</v>
      </c>
      <c r="CR35" s="328" t="str">
        <f>IF('1'!$A$1=1,PB31,PD31)</f>
        <v>10 times more</v>
      </c>
      <c r="CS35" s="328" t="str">
        <f>IF('1'!$A$1=1,PB33,PD33)</f>
        <v>7 times more</v>
      </c>
      <c r="CT35" s="192">
        <f t="shared" ref="CT35" si="150">AS35/AO35*100</f>
        <v>214.56988695045806</v>
      </c>
      <c r="CU35" s="192">
        <f t="shared" ref="CU35" si="151">AT35/AP35*100</f>
        <v>88.434621939393949</v>
      </c>
      <c r="CV35" s="192">
        <f t="shared" ref="CV35" si="152">AU35/AQ35*100</f>
        <v>528.61784405000003</v>
      </c>
      <c r="CW35" s="192">
        <f t="shared" ref="CW35" si="153">AV35/AR35*100</f>
        <v>35.627937122448976</v>
      </c>
      <c r="CX35" s="192">
        <f t="shared" ref="CX35:CX36" si="154">AW35/AS35*100</f>
        <v>58.097510773828255</v>
      </c>
      <c r="CY35" s="192">
        <f t="shared" ref="CY35:CY36" si="155">AX35/AT35*100</f>
        <v>42.440666867610865</v>
      </c>
      <c r="CZ35" s="192">
        <f t="shared" si="24"/>
        <v>17.115131756967788</v>
      </c>
      <c r="DA35" s="192">
        <f t="shared" si="24"/>
        <v>46.510122053559137</v>
      </c>
      <c r="DB35" s="192">
        <f t="shared" si="100"/>
        <v>11.248289309388284</v>
      </c>
      <c r="DC35" s="192">
        <f t="shared" si="101"/>
        <v>159.88547932655581</v>
      </c>
      <c r="DD35" s="193">
        <f t="shared" si="44"/>
        <v>379.20298410010372</v>
      </c>
      <c r="DE35" s="192">
        <f t="shared" si="45"/>
        <v>36.947666789018861</v>
      </c>
      <c r="DF35" s="192">
        <f t="shared" si="51"/>
        <v>79.251550821373201</v>
      </c>
      <c r="DG35" s="192">
        <f t="shared" si="46"/>
        <v>179.78244222582734</v>
      </c>
      <c r="DH35" s="192">
        <f t="shared" si="52"/>
        <v>123.61921335128963</v>
      </c>
      <c r="DI35" s="330" t="str">
        <f>IF('1'!$A$1=1,NM19,NN19)</f>
        <v>7.4 times more</v>
      </c>
      <c r="DJ35" s="192">
        <f t="shared" ref="DJ35:DK38" si="156">BI35/BE35*100</f>
        <v>141.52726243464414</v>
      </c>
      <c r="DK35" s="192">
        <f t="shared" si="156"/>
        <v>23.898571799398063</v>
      </c>
      <c r="DL35" s="192">
        <f t="shared" si="11"/>
        <v>36.538376259901817</v>
      </c>
      <c r="DM35" s="192">
        <f t="shared" si="12"/>
        <v>93.619084568700401</v>
      </c>
      <c r="DN35" s="642">
        <f t="shared" si="13"/>
        <v>48.401343993689153</v>
      </c>
      <c r="DO35" s="239"/>
      <c r="DP35" s="527"/>
      <c r="GP35" s="239"/>
      <c r="GQ35" s="239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IO35" s="241"/>
      <c r="IP35" s="241"/>
      <c r="IQ35" s="241"/>
      <c r="IR35" s="241"/>
      <c r="IS35" s="241"/>
      <c r="IT35" s="241"/>
      <c r="IU35" s="241"/>
      <c r="IV35" s="241"/>
      <c r="IW35" s="241"/>
      <c r="IX35" s="241"/>
      <c r="IY35" s="241"/>
      <c r="IZ35" s="241"/>
      <c r="JA35" s="241"/>
      <c r="JB35" s="241"/>
      <c r="JC35" s="241"/>
      <c r="JD35" s="241"/>
      <c r="JE35" s="241"/>
      <c r="JF35" s="241"/>
      <c r="JG35" s="241"/>
      <c r="JH35" s="241"/>
      <c r="JI35" s="241"/>
      <c r="NH35" s="241"/>
      <c r="NI35" s="531"/>
      <c r="NJ35" s="531"/>
      <c r="NK35" s="531"/>
      <c r="NL35" s="531"/>
      <c r="NM35" s="240"/>
      <c r="NN35" s="240"/>
      <c r="NO35" s="240"/>
      <c r="NP35" s="531"/>
      <c r="NQ35" s="531"/>
      <c r="NR35" s="531"/>
      <c r="NS35" s="551"/>
      <c r="NT35" s="531"/>
      <c r="NU35" s="531"/>
      <c r="NV35" s="531"/>
      <c r="NW35" s="531"/>
      <c r="NX35" s="531"/>
      <c r="NY35" s="531"/>
      <c r="NZ35" s="531"/>
      <c r="OA35" s="531"/>
      <c r="OB35" s="531"/>
      <c r="OC35" s="531"/>
      <c r="OD35" s="531"/>
      <c r="OE35" s="531"/>
      <c r="OF35" s="531"/>
      <c r="OG35" s="531"/>
      <c r="OH35" s="531"/>
      <c r="OI35" s="531"/>
      <c r="OJ35" s="531"/>
      <c r="OK35" s="531"/>
      <c r="OL35" s="531"/>
      <c r="OM35" s="531"/>
      <c r="ON35" s="241"/>
      <c r="OO35" s="239"/>
      <c r="OP35" s="239"/>
      <c r="OQ35" s="239"/>
      <c r="OR35" s="239"/>
      <c r="OS35" s="239"/>
      <c r="OT35" s="239"/>
      <c r="OU35" s="239"/>
      <c r="OV35" s="239"/>
      <c r="OW35" s="239"/>
      <c r="OX35" s="241"/>
      <c r="OY35" s="241"/>
      <c r="OZ35" s="241"/>
      <c r="PA35" s="240"/>
      <c r="PB35" s="240" t="s">
        <v>227</v>
      </c>
      <c r="PC35" s="240"/>
      <c r="PD35" s="240" t="s">
        <v>230</v>
      </c>
      <c r="PE35" s="240"/>
      <c r="PF35" s="240"/>
      <c r="PG35" s="240"/>
      <c r="PH35" s="240"/>
      <c r="PI35" s="240"/>
      <c r="PJ35" s="240"/>
      <c r="PK35" s="240"/>
      <c r="PL35" s="240"/>
      <c r="PM35" s="240"/>
      <c r="PN35" s="240"/>
      <c r="PO35" s="240"/>
      <c r="PP35" s="240"/>
      <c r="PQ35" s="240"/>
      <c r="PR35" s="240"/>
      <c r="PS35" s="240"/>
      <c r="PT35" s="240"/>
      <c r="PU35" s="240"/>
      <c r="PV35" s="240"/>
      <c r="PW35" s="240"/>
      <c r="PX35" s="240"/>
      <c r="PY35" s="240"/>
      <c r="PZ35" s="240"/>
      <c r="QA35" s="240"/>
      <c r="QB35" s="240"/>
      <c r="QC35" s="240"/>
      <c r="QD35" s="240"/>
      <c r="QE35" s="240"/>
      <c r="QF35" s="240"/>
      <c r="QG35" s="240"/>
      <c r="QH35" s="240"/>
      <c r="QI35" s="241"/>
      <c r="QJ35" s="241"/>
      <c r="QK35" s="241"/>
      <c r="QL35" s="241"/>
      <c r="QM35" s="241"/>
      <c r="QN35" s="241"/>
      <c r="QO35" s="241"/>
    </row>
    <row r="36" spans="1:457" s="236" customFormat="1" ht="30" customHeight="1">
      <c r="A36" s="583">
        <v>8528</v>
      </c>
      <c r="B36" s="289" t="str">
        <f>IF('1'!$A$1=1,D36,F36)</f>
        <v>monitors and projectors</v>
      </c>
      <c r="C36" s="466">
        <v>8528</v>
      </c>
      <c r="D36" s="462" t="s">
        <v>202</v>
      </c>
      <c r="E36" s="466">
        <v>8528</v>
      </c>
      <c r="F36" s="457" t="s">
        <v>222</v>
      </c>
      <c r="G36" s="337">
        <v>4.6557403600000002</v>
      </c>
      <c r="H36" s="337">
        <v>7.98433423</v>
      </c>
      <c r="I36" s="337">
        <v>11.37447059</v>
      </c>
      <c r="J36" s="337">
        <v>23.49290873</v>
      </c>
      <c r="K36" s="337">
        <v>14.25067941</v>
      </c>
      <c r="L36" s="337">
        <v>13.19441935</v>
      </c>
      <c r="M36" s="337">
        <v>29.533361840000001</v>
      </c>
      <c r="N36" s="337">
        <v>30.593400849999998</v>
      </c>
      <c r="O36" s="337">
        <v>13.93368976</v>
      </c>
      <c r="P36" s="337">
        <v>11.82339571</v>
      </c>
      <c r="Q36" s="337">
        <v>21.72864903</v>
      </c>
      <c r="R36" s="337">
        <v>25.408443720000001</v>
      </c>
      <c r="S36" s="337">
        <v>10.273169060000001</v>
      </c>
      <c r="T36" s="337">
        <v>15.58760764</v>
      </c>
      <c r="U36" s="337">
        <v>16.424475600000001</v>
      </c>
      <c r="V36" s="337">
        <v>26.074302970000002</v>
      </c>
      <c r="W36" s="337">
        <v>6.0991414099999997</v>
      </c>
      <c r="X36" s="337">
        <v>7.6273762200000004</v>
      </c>
      <c r="Y36" s="337">
        <v>4.97436451</v>
      </c>
      <c r="Z36" s="337">
        <v>6.7822159900000001</v>
      </c>
      <c r="AA36" s="337">
        <v>1.8021873799999999</v>
      </c>
      <c r="AB36" s="337">
        <v>0.98097500000000004</v>
      </c>
      <c r="AC36" s="337">
        <v>1.5019155799999999</v>
      </c>
      <c r="AD36" s="337">
        <v>5.7331387700000001</v>
      </c>
      <c r="AE36" s="337">
        <v>1.7007413499999999</v>
      </c>
      <c r="AF36" s="337">
        <v>1.3574870299999999</v>
      </c>
      <c r="AG36" s="337">
        <v>2.6246718000000002</v>
      </c>
      <c r="AH36" s="337">
        <v>3.9689476799999999</v>
      </c>
      <c r="AI36" s="337">
        <v>1.2043734800000001</v>
      </c>
      <c r="AJ36" s="337">
        <v>1.4646316800000001</v>
      </c>
      <c r="AK36" s="337">
        <v>2.45788026</v>
      </c>
      <c r="AL36" s="337">
        <v>6.7613440300000001</v>
      </c>
      <c r="AM36" s="337">
        <v>1.80408572</v>
      </c>
      <c r="AN36" s="337">
        <v>2</v>
      </c>
      <c r="AO36" s="337">
        <v>2</v>
      </c>
      <c r="AP36" s="337">
        <v>4</v>
      </c>
      <c r="AQ36" s="646">
        <v>1</v>
      </c>
      <c r="AR36" s="290">
        <v>1</v>
      </c>
      <c r="AS36" s="290">
        <v>16</v>
      </c>
      <c r="AT36" s="290">
        <v>41</v>
      </c>
      <c r="AU36" s="290">
        <v>18.387213880000001</v>
      </c>
      <c r="AV36" s="290">
        <v>27.781011060000001</v>
      </c>
      <c r="AW36" s="290">
        <v>34.493122419999999</v>
      </c>
      <c r="AX36" s="290">
        <v>62.750552689999999</v>
      </c>
      <c r="AY36" s="290">
        <v>31.321022289999998</v>
      </c>
      <c r="AZ36" s="290">
        <v>22.767817139999998</v>
      </c>
      <c r="BA36" s="290">
        <v>26.93847796</v>
      </c>
      <c r="BB36" s="290">
        <v>56.346031449999998</v>
      </c>
      <c r="BC36" s="290">
        <v>20.011704550000001</v>
      </c>
      <c r="BD36" s="290">
        <v>3</v>
      </c>
      <c r="BE36" s="290">
        <v>13.30904434</v>
      </c>
      <c r="BF36" s="290">
        <v>21.092272449999999</v>
      </c>
      <c r="BG36" s="290">
        <v>10.98547903</v>
      </c>
      <c r="BH36" s="290">
        <v>14.297009299999999</v>
      </c>
      <c r="BI36" s="290">
        <v>15.70219685</v>
      </c>
      <c r="BJ36" s="290">
        <v>31.606080769999998</v>
      </c>
      <c r="BK36" s="290">
        <v>12.322028170000001</v>
      </c>
      <c r="BL36" s="290">
        <v>13.169013730000001</v>
      </c>
      <c r="BM36" s="302">
        <f t="shared" si="7"/>
        <v>25.28248833</v>
      </c>
      <c r="BN36" s="638">
        <f t="shared" si="8"/>
        <v>25.491041900000003</v>
      </c>
      <c r="BO36" s="302">
        <f t="shared" si="0"/>
        <v>10.018216729999999</v>
      </c>
      <c r="BP36" s="302">
        <f t="shared" si="1"/>
        <v>9.6518478600000002</v>
      </c>
      <c r="BQ36" s="302">
        <f t="shared" si="2"/>
        <v>11.888229450000001</v>
      </c>
      <c r="BR36" s="302">
        <f t="shared" si="3"/>
        <v>9.8040857199999998</v>
      </c>
      <c r="BS36" s="290">
        <f t="shared" si="14"/>
        <v>59</v>
      </c>
      <c r="BT36" s="290">
        <f t="shared" si="15"/>
        <v>143.41190005000001</v>
      </c>
      <c r="BU36" s="290">
        <f t="shared" si="4"/>
        <v>137.37334884000001</v>
      </c>
      <c r="BV36" s="290">
        <f t="shared" si="5"/>
        <v>57.41302134</v>
      </c>
      <c r="BW36" s="290">
        <f t="shared" si="9"/>
        <v>72.590765949999991</v>
      </c>
      <c r="BX36" s="193">
        <f t="shared" si="131"/>
        <v>59.369619777288072</v>
      </c>
      <c r="BY36" s="192">
        <f t="shared" si="132"/>
        <v>48.932308255097965</v>
      </c>
      <c r="BZ36" s="192">
        <f t="shared" si="133"/>
        <v>30.286291210417698</v>
      </c>
      <c r="CA36" s="192">
        <f t="shared" si="134"/>
        <v>26.011111391178254</v>
      </c>
      <c r="CB36" s="192">
        <f t="shared" si="135"/>
        <v>29.548214393671518</v>
      </c>
      <c r="CC36" s="192">
        <f t="shared" si="136"/>
        <v>12.861237884500209</v>
      </c>
      <c r="CD36" s="192">
        <f t="shared" si="137"/>
        <v>30.193114657775649</v>
      </c>
      <c r="CE36" s="192">
        <f t="shared" si="138"/>
        <v>84.531940275172516</v>
      </c>
      <c r="CF36" s="192">
        <f t="shared" si="139"/>
        <v>94.370949928636179</v>
      </c>
      <c r="CG36" s="192">
        <f t="shared" si="140"/>
        <v>138.3814093121639</v>
      </c>
      <c r="CH36" s="192">
        <f t="shared" si="141"/>
        <v>174.75494861036069</v>
      </c>
      <c r="CI36" s="192">
        <f t="shared" si="142"/>
        <v>69.228180918425593</v>
      </c>
      <c r="CJ36" s="192">
        <f t="shared" si="143"/>
        <v>70.814617401993559</v>
      </c>
      <c r="CK36" s="192">
        <f t="shared" si="144"/>
        <v>107.89286730791086</v>
      </c>
      <c r="CL36" s="192">
        <f t="shared" si="145"/>
        <v>93.645242045119687</v>
      </c>
      <c r="CM36" s="192">
        <f t="shared" si="146"/>
        <v>170.35608869502659</v>
      </c>
      <c r="CN36" s="192">
        <f t="shared" si="147"/>
        <v>149.79454047759339</v>
      </c>
      <c r="CO36" s="192">
        <f t="shared" si="148"/>
        <v>136.55310255203545</v>
      </c>
      <c r="CP36" s="192">
        <f t="shared" si="149"/>
        <v>81.37092894834511</v>
      </c>
      <c r="CQ36" s="192">
        <f t="shared" ref="CQ36" si="157">AP36/AL36*100</f>
        <v>59.159835415148962</v>
      </c>
      <c r="CR36" s="192">
        <f t="shared" ref="CR36" si="158">AQ36/AM36*100</f>
        <v>55.429738671175777</v>
      </c>
      <c r="CS36" s="192">
        <f t="shared" ref="CS36" si="159">AR36/AN36*100</f>
        <v>50</v>
      </c>
      <c r="CT36" s="328" t="str">
        <f>IF('1'!$A$1=1,PB35,PD35)</f>
        <v>8 times more</v>
      </c>
      <c r="CU36" s="328" t="str">
        <f>IF('1'!$A$1=1,PB23,PD23)</f>
        <v>10.2 times more</v>
      </c>
      <c r="CV36" s="328" t="str">
        <f>IF('1'!$A$1=1,PB25,PD25)</f>
        <v>18 times more</v>
      </c>
      <c r="CW36" s="328" t="str">
        <f>IF('1'!$A$1=1,PB27,PD27)</f>
        <v>28 times more</v>
      </c>
      <c r="CX36" s="192">
        <f t="shared" si="154"/>
        <v>215.582015125</v>
      </c>
      <c r="CY36" s="192">
        <f t="shared" si="155"/>
        <v>153.05012851219513</v>
      </c>
      <c r="CZ36" s="192">
        <f t="shared" si="24"/>
        <v>170.34131703916415</v>
      </c>
      <c r="DA36" s="192">
        <f t="shared" si="24"/>
        <v>81.95460233908419</v>
      </c>
      <c r="DB36" s="192">
        <f t="shared" si="100"/>
        <v>78.098113681875262</v>
      </c>
      <c r="DC36" s="192">
        <f t="shared" si="101"/>
        <v>89.793681544703546</v>
      </c>
      <c r="DD36" s="193">
        <f t="shared" si="44"/>
        <v>63.892245804471159</v>
      </c>
      <c r="DE36" s="192">
        <f t="shared" si="45"/>
        <v>13.176493739179776</v>
      </c>
      <c r="DF36" s="192">
        <f t="shared" si="51"/>
        <v>49.40533151042213</v>
      </c>
      <c r="DG36" s="192">
        <f t="shared" si="46"/>
        <v>37.433465866565477</v>
      </c>
      <c r="DH36" s="192">
        <f t="shared" si="52"/>
        <v>54.895268929002853</v>
      </c>
      <c r="DI36" s="330" t="str">
        <f>IF('1'!$A$1=1,NM20,NN20)</f>
        <v>4.8 times more</v>
      </c>
      <c r="DJ36" s="192">
        <f t="shared" si="156"/>
        <v>117.98140008300551</v>
      </c>
      <c r="DK36" s="192">
        <f t="shared" si="156"/>
        <v>149.84673104770178</v>
      </c>
      <c r="DL36" s="192">
        <f t="shared" si="11"/>
        <v>112.1665075901565</v>
      </c>
      <c r="DM36" s="192">
        <f t="shared" si="12"/>
        <v>92.110269033678264</v>
      </c>
      <c r="DN36" s="642">
        <f t="shared" si="13"/>
        <v>100.82489336997946</v>
      </c>
      <c r="DO36" s="239"/>
      <c r="DP36" s="527"/>
      <c r="GP36" s="239"/>
      <c r="GQ36" s="239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IO36" s="241"/>
      <c r="IP36" s="241"/>
      <c r="IQ36" s="241"/>
      <c r="IR36" s="241"/>
      <c r="IS36" s="241"/>
      <c r="IT36" s="241"/>
      <c r="IU36" s="241"/>
      <c r="IV36" s="241"/>
      <c r="IW36" s="241"/>
      <c r="IX36" s="241"/>
      <c r="IY36" s="241"/>
      <c r="IZ36" s="241"/>
      <c r="JA36" s="241"/>
      <c r="JB36" s="241"/>
      <c r="JC36" s="241"/>
      <c r="JD36" s="241"/>
      <c r="JE36" s="241"/>
      <c r="JF36" s="241"/>
      <c r="JG36" s="241"/>
      <c r="JH36" s="241"/>
      <c r="JI36" s="241"/>
      <c r="NH36" s="241"/>
      <c r="NI36" s="531"/>
      <c r="NJ36" s="531"/>
      <c r="NK36" s="531"/>
      <c r="NL36" s="531"/>
      <c r="NM36" s="240"/>
      <c r="NN36" s="240"/>
      <c r="NO36" s="240"/>
      <c r="NP36" s="531"/>
      <c r="NQ36" s="531"/>
      <c r="NR36" s="531"/>
      <c r="NS36" s="551"/>
      <c r="NT36" s="531"/>
      <c r="NU36" s="531"/>
      <c r="NV36" s="531"/>
      <c r="NW36" s="531"/>
      <c r="NX36" s="531"/>
      <c r="NY36" s="531"/>
      <c r="NZ36" s="531"/>
      <c r="OA36" s="531"/>
      <c r="OB36" s="531"/>
      <c r="OC36" s="531"/>
      <c r="OD36" s="531"/>
      <c r="OE36" s="531"/>
      <c r="OF36" s="531"/>
      <c r="OG36" s="531"/>
      <c r="OH36" s="531"/>
      <c r="OI36" s="531"/>
      <c r="OJ36" s="531"/>
      <c r="OK36" s="531"/>
      <c r="OL36" s="531"/>
      <c r="OM36" s="531"/>
      <c r="ON36" s="241"/>
      <c r="OO36" s="239"/>
      <c r="OP36" s="239"/>
      <c r="OQ36" s="239"/>
      <c r="OR36" s="239"/>
      <c r="OS36" s="239"/>
      <c r="OT36" s="239"/>
      <c r="OU36" s="239"/>
      <c r="OV36" s="239"/>
      <c r="OW36" s="239"/>
      <c r="OX36" s="241"/>
      <c r="OY36" s="241"/>
      <c r="OZ36" s="241"/>
      <c r="PA36" s="240"/>
      <c r="PB36" s="240"/>
      <c r="PC36" s="240"/>
      <c r="PD36" s="240"/>
      <c r="PE36" s="240"/>
      <c r="PF36" s="240"/>
      <c r="PG36" s="240"/>
      <c r="PH36" s="240"/>
      <c r="PI36" s="240"/>
      <c r="PJ36" s="240"/>
      <c r="PK36" s="240"/>
      <c r="PL36" s="240"/>
      <c r="PM36" s="240"/>
      <c r="PN36" s="240"/>
      <c r="PO36" s="240"/>
      <c r="PP36" s="240"/>
      <c r="PQ36" s="240"/>
      <c r="PR36" s="240"/>
      <c r="PS36" s="240"/>
      <c r="PT36" s="240"/>
      <c r="PU36" s="240"/>
      <c r="PV36" s="240"/>
      <c r="PW36" s="240"/>
      <c r="PX36" s="240"/>
      <c r="PY36" s="240"/>
      <c r="PZ36" s="240"/>
      <c r="QA36" s="240"/>
      <c r="QB36" s="240"/>
      <c r="QC36" s="240"/>
      <c r="QD36" s="240"/>
      <c r="QE36" s="240"/>
      <c r="QF36" s="240"/>
      <c r="QG36" s="240"/>
      <c r="QH36" s="240"/>
      <c r="QI36" s="241"/>
      <c r="QJ36" s="241"/>
      <c r="QK36" s="241"/>
      <c r="QL36" s="241"/>
      <c r="QM36" s="241"/>
      <c r="QN36" s="241"/>
      <c r="QO36" s="241"/>
    </row>
    <row r="37" spans="1:457" s="236" customFormat="1" ht="30" customHeight="1">
      <c r="A37" s="573">
        <v>87</v>
      </c>
      <c r="B37" s="199" t="str">
        <f>IF('1'!A1=1,D37,F37)</f>
        <v>surface transportation</v>
      </c>
      <c r="C37" s="456">
        <v>87</v>
      </c>
      <c r="D37" s="461" t="s">
        <v>56</v>
      </c>
      <c r="E37" s="456">
        <v>87</v>
      </c>
      <c r="F37" s="457" t="s">
        <v>151</v>
      </c>
      <c r="G37" s="337">
        <v>204.50765609000001</v>
      </c>
      <c r="H37" s="337">
        <v>305.36160360999997</v>
      </c>
      <c r="I37" s="337">
        <v>372.50117935999998</v>
      </c>
      <c r="J37" s="337">
        <v>458.59734047000001</v>
      </c>
      <c r="K37" s="337">
        <v>399.29441635000001</v>
      </c>
      <c r="L37" s="337">
        <v>515.93461583999999</v>
      </c>
      <c r="M37" s="337">
        <v>629.66384341000003</v>
      </c>
      <c r="N37" s="337">
        <v>704.18153715999995</v>
      </c>
      <c r="O37" s="337">
        <v>613.88698338999995</v>
      </c>
      <c r="P37" s="337">
        <v>709.88407754000002</v>
      </c>
      <c r="Q37" s="337">
        <v>603.55791797999996</v>
      </c>
      <c r="R37" s="337">
        <v>742.69743445999995</v>
      </c>
      <c r="S37" s="337">
        <v>565.10030709</v>
      </c>
      <c r="T37" s="337">
        <v>671.48080370000002</v>
      </c>
      <c r="U37" s="337">
        <v>673.96804178000002</v>
      </c>
      <c r="V37" s="337">
        <v>563.14971532000004</v>
      </c>
      <c r="W37" s="337">
        <v>314.88409159000003</v>
      </c>
      <c r="X37" s="337">
        <v>256.92179893999997</v>
      </c>
      <c r="Y37" s="337">
        <v>257.12617415</v>
      </c>
      <c r="Z37" s="337">
        <v>257.38723001</v>
      </c>
      <c r="AA37" s="337">
        <v>133.19126112000001</v>
      </c>
      <c r="AB37" s="337">
        <v>164.61197412999999</v>
      </c>
      <c r="AC37" s="337">
        <v>217.60806170999999</v>
      </c>
      <c r="AD37" s="337">
        <v>246.04399086999999</v>
      </c>
      <c r="AE37" s="337">
        <v>275.16964541999999</v>
      </c>
      <c r="AF37" s="337">
        <v>303.00461531000002</v>
      </c>
      <c r="AG37" s="337">
        <v>326.95575843</v>
      </c>
      <c r="AH37" s="337">
        <v>431.82084191000001</v>
      </c>
      <c r="AI37" s="337">
        <v>452.06448331000001</v>
      </c>
      <c r="AJ37" s="337">
        <v>517.85998144999996</v>
      </c>
      <c r="AK37" s="337">
        <v>530.35030093</v>
      </c>
      <c r="AL37" s="337">
        <v>511.80227306</v>
      </c>
      <c r="AM37" s="337">
        <v>457.87494048000002</v>
      </c>
      <c r="AN37" s="337">
        <v>510.59784151999997</v>
      </c>
      <c r="AO37" s="337">
        <v>519.83096936000004</v>
      </c>
      <c r="AP37" s="337">
        <v>626.36479825000004</v>
      </c>
      <c r="AQ37" s="646">
        <v>895.39543144000004</v>
      </c>
      <c r="AR37" s="290">
        <v>650.08690842999999</v>
      </c>
      <c r="AS37" s="290">
        <v>765.25359297</v>
      </c>
      <c r="AT37" s="290">
        <v>822.85009515000002</v>
      </c>
      <c r="AU37" s="290">
        <v>607.53271970000003</v>
      </c>
      <c r="AV37" s="290">
        <v>385.78810733</v>
      </c>
      <c r="AW37" s="290">
        <v>768.26690244999998</v>
      </c>
      <c r="AX37" s="290">
        <v>783.79299892999995</v>
      </c>
      <c r="AY37" s="290">
        <v>707.22707788000002</v>
      </c>
      <c r="AZ37" s="290">
        <v>864.39273203000005</v>
      </c>
      <c r="BA37" s="290">
        <v>815.70415498</v>
      </c>
      <c r="BB37" s="290">
        <v>876.02931473000001</v>
      </c>
      <c r="BC37" s="290">
        <v>434.32772224999997</v>
      </c>
      <c r="BD37" s="290">
        <v>1109.26570687</v>
      </c>
      <c r="BE37" s="290">
        <v>663.90690382000003</v>
      </c>
      <c r="BF37" s="290">
        <v>719.83245250000004</v>
      </c>
      <c r="BG37" s="290">
        <v>739.35369218999995</v>
      </c>
      <c r="BH37" s="290">
        <v>903.96953772000006</v>
      </c>
      <c r="BI37" s="290">
        <v>952.19774104999999</v>
      </c>
      <c r="BJ37" s="290">
        <v>1070.23351011</v>
      </c>
      <c r="BK37" s="290">
        <v>933.52646819000006</v>
      </c>
      <c r="BL37" s="290">
        <v>960.66407468999989</v>
      </c>
      <c r="BM37" s="302">
        <f t="shared" si="7"/>
        <v>1643.32322991</v>
      </c>
      <c r="BN37" s="638">
        <f t="shared" si="8"/>
        <v>1894.1905428800001</v>
      </c>
      <c r="BO37" s="302">
        <f t="shared" si="0"/>
        <v>761.45528782999997</v>
      </c>
      <c r="BP37" s="302">
        <f t="shared" si="1"/>
        <v>1336.95086107</v>
      </c>
      <c r="BQ37" s="302">
        <f t="shared" si="2"/>
        <v>2012.0770387500002</v>
      </c>
      <c r="BR37" s="302">
        <f t="shared" si="3"/>
        <v>2114.6685496100004</v>
      </c>
      <c r="BS37" s="290">
        <f>AQ37+AR37+AS37+AT37</f>
        <v>3133.5860279899998</v>
      </c>
      <c r="BT37" s="290">
        <f t="shared" si="15"/>
        <v>2545.3807284099998</v>
      </c>
      <c r="BU37" s="290">
        <f t="shared" si="4"/>
        <v>3263.3532796200002</v>
      </c>
      <c r="BV37" s="290">
        <f t="shared" si="5"/>
        <v>2927.3327854400004</v>
      </c>
      <c r="BW37" s="290">
        <f t="shared" si="9"/>
        <v>3665.7544810700001</v>
      </c>
      <c r="BX37" s="193">
        <f t="shared" si="102"/>
        <v>55.721805074130039</v>
      </c>
      <c r="BY37" s="192">
        <f t="shared" si="102"/>
        <v>38.261972274457733</v>
      </c>
      <c r="BZ37" s="192">
        <f t="shared" si="102"/>
        <v>38.151092961457124</v>
      </c>
      <c r="CA37" s="192">
        <f t="shared" si="102"/>
        <v>45.704938315336655</v>
      </c>
      <c r="CB37" s="192">
        <f t="shared" si="53"/>
        <v>42.298504331372783</v>
      </c>
      <c r="CC37" s="192">
        <f t="shared" si="33"/>
        <v>64.070847553283144</v>
      </c>
      <c r="CD37" s="192">
        <f t="shared" si="34"/>
        <v>84.630848037685084</v>
      </c>
      <c r="CE37" s="192">
        <f t="shared" si="35"/>
        <v>95.592928546004671</v>
      </c>
      <c r="CF37" s="192">
        <f t="shared" si="18"/>
        <v>206.59737215948661</v>
      </c>
      <c r="CG37" s="192">
        <f t="shared" si="19"/>
        <v>184.07203784015516</v>
      </c>
      <c r="CH37" s="192">
        <f t="shared" si="41"/>
        <v>150.24983718926944</v>
      </c>
      <c r="CI37" s="192">
        <f t="shared" si="42"/>
        <v>175.50554288405979</v>
      </c>
      <c r="CJ37" s="192">
        <f>AI37/AE37*100</f>
        <v>164.2857382106954</v>
      </c>
      <c r="CK37" s="192">
        <f>AJ37/AF37*100</f>
        <v>170.90828168415331</v>
      </c>
      <c r="CL37" s="192">
        <f>AK37/AG37*100</f>
        <v>162.20858243227607</v>
      </c>
      <c r="CM37" s="192">
        <f>AL37/AH37*100</f>
        <v>118.52190153588505</v>
      </c>
      <c r="CN37" s="192">
        <f t="shared" si="21"/>
        <v>101.28531600789694</v>
      </c>
      <c r="CO37" s="192">
        <f t="shared" ref="CO37:CW37" si="160">AN37/AJ37*100</f>
        <v>98.597663424451895</v>
      </c>
      <c r="CP37" s="192">
        <f t="shared" si="160"/>
        <v>98.016531422428969</v>
      </c>
      <c r="CQ37" s="192">
        <f t="shared" si="160"/>
        <v>122.38413762898031</v>
      </c>
      <c r="CR37" s="192">
        <f t="shared" si="160"/>
        <v>195.55458320154798</v>
      </c>
      <c r="CS37" s="192">
        <f t="shared" si="160"/>
        <v>127.31877332163306</v>
      </c>
      <c r="CT37" s="192">
        <f t="shared" si="160"/>
        <v>147.21200507006282</v>
      </c>
      <c r="CU37" s="192">
        <f t="shared" si="160"/>
        <v>131.36914741201295</v>
      </c>
      <c r="CV37" s="192">
        <f t="shared" si="160"/>
        <v>67.850772783478348</v>
      </c>
      <c r="CW37" s="192">
        <f t="shared" si="160"/>
        <v>59.344081895404123</v>
      </c>
      <c r="CX37" s="192">
        <f t="shared" si="23"/>
        <v>100.39376613291094</v>
      </c>
      <c r="CY37" s="192">
        <f t="shared" si="24"/>
        <v>95.253437235991299</v>
      </c>
      <c r="CZ37" s="192">
        <f t="shared" si="24"/>
        <v>116.40971011886062</v>
      </c>
      <c r="DA37" s="192">
        <f t="shared" si="24"/>
        <v>224.05893691549323</v>
      </c>
      <c r="DB37" s="192">
        <f t="shared" si="100"/>
        <v>106.17457974288919</v>
      </c>
      <c r="DC37" s="192">
        <f t="shared" si="101"/>
        <v>111.76794331231805</v>
      </c>
      <c r="DD37" s="193">
        <f t="shared" si="44"/>
        <v>61.412767671728666</v>
      </c>
      <c r="DE37" s="192">
        <f t="shared" si="45"/>
        <v>128.32890256549513</v>
      </c>
      <c r="DF37" s="192">
        <f t="shared" si="51"/>
        <v>81.390648774650188</v>
      </c>
      <c r="DG37" s="192">
        <f t="shared" si="46"/>
        <v>82.169904636337293</v>
      </c>
      <c r="DH37" s="192">
        <f t="shared" si="52"/>
        <v>170.2294498633054</v>
      </c>
      <c r="DI37" s="192">
        <f>BH37/BD37*100</f>
        <v>81.492606516315973</v>
      </c>
      <c r="DJ37" s="192">
        <f t="shared" si="156"/>
        <v>143.42338294288353</v>
      </c>
      <c r="DK37" s="192">
        <f t="shared" si="156"/>
        <v>148.67814119703084</v>
      </c>
      <c r="DL37" s="192">
        <f t="shared" si="11"/>
        <v>126.26250170264943</v>
      </c>
      <c r="DM37" s="192">
        <f t="shared" si="12"/>
        <v>106.27173091617614</v>
      </c>
      <c r="DN37" s="642">
        <f t="shared" si="13"/>
        <v>115.26585326635583</v>
      </c>
      <c r="DO37" s="239"/>
      <c r="DP37" s="527"/>
      <c r="GP37" s="239"/>
      <c r="GQ37" s="239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IO37" s="241"/>
      <c r="IP37" s="241"/>
      <c r="IQ37" s="241"/>
      <c r="IR37" s="241"/>
      <c r="IS37" s="241"/>
      <c r="IT37" s="241"/>
      <c r="IU37" s="241"/>
      <c r="IV37" s="241"/>
      <c r="IW37" s="241"/>
      <c r="IX37" s="241"/>
      <c r="IY37" s="241"/>
      <c r="IZ37" s="241"/>
      <c r="JA37" s="241"/>
      <c r="JB37" s="241"/>
      <c r="JC37" s="241"/>
      <c r="JD37" s="241"/>
      <c r="JE37" s="241"/>
      <c r="JF37" s="241"/>
      <c r="JG37" s="241"/>
      <c r="JH37" s="241"/>
      <c r="JI37" s="241"/>
      <c r="NH37" s="241"/>
      <c r="NI37" s="531"/>
      <c r="NJ37" s="531"/>
      <c r="NK37" s="531"/>
      <c r="NL37" s="531"/>
      <c r="NM37" s="240"/>
      <c r="NN37" s="240"/>
      <c r="NO37" s="240"/>
      <c r="NP37" s="531"/>
      <c r="NQ37" s="531"/>
      <c r="NR37" s="531"/>
      <c r="NS37" s="551"/>
      <c r="NT37" s="531"/>
      <c r="NU37" s="531"/>
      <c r="NV37" s="531"/>
      <c r="NW37" s="531"/>
      <c r="NX37" s="531"/>
      <c r="NY37" s="531"/>
      <c r="NZ37" s="531"/>
      <c r="OA37" s="531"/>
      <c r="OB37" s="531"/>
      <c r="OC37" s="531"/>
      <c r="OD37" s="531"/>
      <c r="OE37" s="531"/>
      <c r="OF37" s="531"/>
      <c r="OG37" s="531"/>
      <c r="OH37" s="531"/>
      <c r="OI37" s="531"/>
      <c r="OJ37" s="531"/>
      <c r="OK37" s="531"/>
      <c r="OL37" s="531"/>
      <c r="OM37" s="531"/>
      <c r="ON37" s="241"/>
      <c r="OO37" s="239"/>
      <c r="OP37" s="239"/>
      <c r="OQ37" s="239"/>
      <c r="OR37" s="239"/>
      <c r="OS37" s="239"/>
      <c r="OT37" s="239"/>
      <c r="OU37" s="239"/>
      <c r="OV37" s="239"/>
      <c r="OW37" s="239"/>
      <c r="OX37" s="241"/>
      <c r="OY37" s="241"/>
      <c r="OZ37" s="241"/>
      <c r="PA37" s="240"/>
      <c r="PB37" s="240"/>
      <c r="PC37" s="240"/>
      <c r="PD37" s="240"/>
      <c r="PE37" s="240"/>
      <c r="PF37" s="240"/>
      <c r="PG37" s="240"/>
      <c r="PH37" s="240"/>
      <c r="PI37" s="240"/>
      <c r="PJ37" s="240"/>
      <c r="PK37" s="240"/>
      <c r="PL37" s="240"/>
      <c r="PM37" s="240"/>
      <c r="PN37" s="240"/>
      <c r="PO37" s="240"/>
      <c r="PP37" s="240"/>
      <c r="PQ37" s="240"/>
      <c r="PR37" s="240"/>
      <c r="PS37" s="240"/>
      <c r="PT37" s="240"/>
      <c r="PU37" s="240"/>
      <c r="PV37" s="240"/>
      <c r="PW37" s="240"/>
      <c r="PX37" s="240"/>
      <c r="PY37" s="240"/>
      <c r="PZ37" s="240"/>
      <c r="QA37" s="240"/>
      <c r="QB37" s="240"/>
      <c r="QC37" s="240"/>
      <c r="QD37" s="240"/>
      <c r="QE37" s="240"/>
      <c r="QF37" s="240"/>
      <c r="QG37" s="240"/>
      <c r="QH37" s="240"/>
      <c r="QI37" s="241"/>
      <c r="QJ37" s="241"/>
      <c r="QK37" s="241"/>
      <c r="QL37" s="241"/>
      <c r="QM37" s="241"/>
      <c r="QN37" s="241"/>
      <c r="QO37" s="241"/>
    </row>
    <row r="38" spans="1:457" s="236" customFormat="1" ht="30" customHeight="1">
      <c r="A38" s="584">
        <v>8703</v>
      </c>
      <c r="B38" s="368" t="str">
        <f>IF('1'!$A$1=1,D38,F38)</f>
        <v>motor cars</v>
      </c>
      <c r="C38" s="467">
        <v>8703</v>
      </c>
      <c r="D38" s="590" t="s">
        <v>203</v>
      </c>
      <c r="E38" s="467">
        <v>8703</v>
      </c>
      <c r="F38" s="468" t="s">
        <v>221</v>
      </c>
      <c r="G38" s="340">
        <v>70.464134729999998</v>
      </c>
      <c r="H38" s="340">
        <v>141.38976052999999</v>
      </c>
      <c r="I38" s="340">
        <v>175.99348581000001</v>
      </c>
      <c r="J38" s="340">
        <v>204.09629136999999</v>
      </c>
      <c r="K38" s="340">
        <v>183.59197688</v>
      </c>
      <c r="L38" s="340">
        <v>242.54368002000001</v>
      </c>
      <c r="M38" s="340">
        <v>305.32662544999999</v>
      </c>
      <c r="N38" s="340">
        <v>310.08473917999999</v>
      </c>
      <c r="O38" s="340">
        <v>307.52875519000003</v>
      </c>
      <c r="P38" s="340">
        <v>316.23354898000002</v>
      </c>
      <c r="Q38" s="340">
        <v>267.50428747000001</v>
      </c>
      <c r="R38" s="340">
        <v>334.96394879000002</v>
      </c>
      <c r="S38" s="340">
        <v>274.17860350000001</v>
      </c>
      <c r="T38" s="340">
        <v>307.27043909999998</v>
      </c>
      <c r="U38" s="340">
        <v>303.99527720999998</v>
      </c>
      <c r="V38" s="340">
        <v>272.00361014999999</v>
      </c>
      <c r="W38" s="340">
        <v>164.48866884</v>
      </c>
      <c r="X38" s="340">
        <v>100.88162941</v>
      </c>
      <c r="Y38" s="340">
        <v>86.373543589999997</v>
      </c>
      <c r="Z38" s="340">
        <v>88.088884559999997</v>
      </c>
      <c r="AA38" s="340">
        <v>68.994350789999999</v>
      </c>
      <c r="AB38" s="340">
        <v>81.800127939999996</v>
      </c>
      <c r="AC38" s="340">
        <v>99.934728370000002</v>
      </c>
      <c r="AD38" s="340">
        <v>115.98654467999999</v>
      </c>
      <c r="AE38" s="340">
        <v>135.34979686</v>
      </c>
      <c r="AF38" s="340">
        <v>151.50721562999999</v>
      </c>
      <c r="AG38" s="340">
        <v>158.74148639000001</v>
      </c>
      <c r="AH38" s="340">
        <v>245.17248956</v>
      </c>
      <c r="AI38" s="340">
        <v>233.56188304</v>
      </c>
      <c r="AJ38" s="340">
        <v>275.52755015999998</v>
      </c>
      <c r="AK38" s="340">
        <v>285.38976208000003</v>
      </c>
      <c r="AL38" s="340">
        <v>279.03532657</v>
      </c>
      <c r="AM38" s="340">
        <v>220.61753693</v>
      </c>
      <c r="AN38" s="340">
        <v>250.57853370000001</v>
      </c>
      <c r="AO38" s="340">
        <v>281.78221588999997</v>
      </c>
      <c r="AP38" s="340">
        <v>387.71103311000002</v>
      </c>
      <c r="AQ38" s="648">
        <v>654.92942044999995</v>
      </c>
      <c r="AR38" s="292">
        <v>367.44185066</v>
      </c>
      <c r="AS38" s="292">
        <v>467.08101361000001</v>
      </c>
      <c r="AT38" s="292">
        <v>507.36513630000002</v>
      </c>
      <c r="AU38" s="292">
        <v>399.43627810999999</v>
      </c>
      <c r="AV38" s="292">
        <v>228.16485157</v>
      </c>
      <c r="AW38" s="292">
        <v>467.89890789999998</v>
      </c>
      <c r="AX38" s="292">
        <v>498.30947937000002</v>
      </c>
      <c r="AY38" s="292">
        <v>432.45660593000002</v>
      </c>
      <c r="AZ38" s="292">
        <v>512.32536829000003</v>
      </c>
      <c r="BA38" s="292">
        <v>508.73734165000002</v>
      </c>
      <c r="BB38" s="292">
        <v>534.81947079999998</v>
      </c>
      <c r="BC38" s="292">
        <v>239.09501677</v>
      </c>
      <c r="BD38" s="292">
        <v>777.31502238999997</v>
      </c>
      <c r="BE38" s="292">
        <v>225.78904779000001</v>
      </c>
      <c r="BF38" s="292">
        <v>237.53136488999999</v>
      </c>
      <c r="BG38" s="292">
        <v>307.69352789000004</v>
      </c>
      <c r="BH38" s="292">
        <v>456.26956658999995</v>
      </c>
      <c r="BI38" s="292">
        <v>513.18619177000005</v>
      </c>
      <c r="BJ38" s="292">
        <v>543.36328465999998</v>
      </c>
      <c r="BK38" s="292">
        <v>474.67929082000001</v>
      </c>
      <c r="BL38" s="292">
        <v>468.04211069999997</v>
      </c>
      <c r="BM38" s="375">
        <f t="shared" si="7"/>
        <v>763.96309448</v>
      </c>
      <c r="BN38" s="639">
        <f t="shared" si="8"/>
        <v>942.72140151999997</v>
      </c>
      <c r="BO38" s="375">
        <f t="shared" si="0"/>
        <v>366.71575178000001</v>
      </c>
      <c r="BP38" s="375">
        <f t="shared" si="1"/>
        <v>690.77098844</v>
      </c>
      <c r="BQ38" s="375">
        <f t="shared" si="2"/>
        <v>1073.5145218499999</v>
      </c>
      <c r="BR38" s="375">
        <f t="shared" si="3"/>
        <v>1140.68931963</v>
      </c>
      <c r="BS38" s="292">
        <f t="shared" si="14"/>
        <v>1996.81742102</v>
      </c>
      <c r="BT38" s="292">
        <f t="shared" si="15"/>
        <v>1593.80951695</v>
      </c>
      <c r="BU38" s="292">
        <f t="shared" si="4"/>
        <v>1988.33878667</v>
      </c>
      <c r="BV38" s="292">
        <f t="shared" si="5"/>
        <v>1479.7304518400001</v>
      </c>
      <c r="BW38" s="292">
        <f t="shared" si="9"/>
        <v>1820.5125709099998</v>
      </c>
      <c r="BX38" s="203">
        <f t="shared" ref="BX38" si="161">W38/S38*100</f>
        <v>59.993255031660411</v>
      </c>
      <c r="BY38" s="202">
        <f t="shared" ref="BY38" si="162">X38/T38*100</f>
        <v>32.831543999313404</v>
      </c>
      <c r="BZ38" s="202">
        <f t="shared" ref="BZ38" si="163">Y38/U38*100</f>
        <v>28.412791271863458</v>
      </c>
      <c r="CA38" s="202">
        <f t="shared" ref="CA38" si="164">Z38/V38*100</f>
        <v>32.385189487530042</v>
      </c>
      <c r="CB38" s="202">
        <f t="shared" ref="CB38" si="165">AA38/W38*100</f>
        <v>41.94474383953559</v>
      </c>
      <c r="CC38" s="202">
        <f t="shared" ref="CC38" si="166">AB38/X38*100</f>
        <v>81.085256471770933</v>
      </c>
      <c r="CD38" s="202">
        <f t="shared" ref="CD38" si="167">AC38/Y38*100</f>
        <v>115.70062338112763</v>
      </c>
      <c r="CE38" s="202">
        <f t="shared" ref="CE38" si="168">AD38/Z38*100</f>
        <v>131.66989826167915</v>
      </c>
      <c r="CF38" s="202">
        <f t="shared" ref="CF38" si="169">AE38/AA38*100</f>
        <v>196.17518725840017</v>
      </c>
      <c r="CG38" s="202">
        <f t="shared" ref="CG38" si="170">AF38/AB38*100</f>
        <v>185.21635533520168</v>
      </c>
      <c r="CH38" s="202">
        <f t="shared" ref="CH38" si="171">AG38/AC38*100</f>
        <v>158.84516721982061</v>
      </c>
      <c r="CI38" s="202">
        <f t="shared" ref="CI38" si="172">AH38/AD38*100</f>
        <v>211.38011330229415</v>
      </c>
      <c r="CJ38" s="202">
        <f t="shared" ref="CJ38" si="173">AI38/AE38*100</f>
        <v>172.56167977967957</v>
      </c>
      <c r="CK38" s="202">
        <f t="shared" ref="CK38" si="174">AJ38/AF38*100</f>
        <v>181.85770823805086</v>
      </c>
      <c r="CL38" s="202">
        <f t="shared" ref="CL38" si="175">AK38/AG38*100</f>
        <v>179.78272005016217</v>
      </c>
      <c r="CM38" s="202">
        <f t="shared" ref="CM38" si="176">AL38/AH38*100</f>
        <v>113.81184205078314</v>
      </c>
      <c r="CN38" s="202">
        <f t="shared" ref="CN38" si="177">AM38/AI38*100</f>
        <v>94.457851623082206</v>
      </c>
      <c r="CO38" s="202">
        <f t="shared" ref="CO38" si="178">AN38/AJ38*100</f>
        <v>90.945001163944596</v>
      </c>
      <c r="CP38" s="202">
        <f t="shared" ref="CP38" si="179">AO38/AK38*100</f>
        <v>98.735923053543601</v>
      </c>
      <c r="CQ38" s="202">
        <f t="shared" ref="CQ38" si="180">AP38/AL38*100</f>
        <v>138.94693473972629</v>
      </c>
      <c r="CR38" s="202">
        <f t="shared" ref="CR38" si="181">AQ38/AM38*100</f>
        <v>296.86190389198447</v>
      </c>
      <c r="CS38" s="202">
        <f t="shared" ref="CS38" si="182">AR38/AN38*100</f>
        <v>146.63740155009134</v>
      </c>
      <c r="CT38" s="202">
        <f t="shared" ref="CT38" si="183">AS38/AO38*100</f>
        <v>165.75957859325501</v>
      </c>
      <c r="CU38" s="202">
        <f t="shared" ref="CU38" si="184">AT38/AP38*100</f>
        <v>130.86167092801099</v>
      </c>
      <c r="CV38" s="202">
        <f t="shared" ref="CV38" si="185">AU38/AQ38*100</f>
        <v>60.989209774016352</v>
      </c>
      <c r="CW38" s="202">
        <f t="shared" ref="CW38" si="186">AV38/AR38*100</f>
        <v>62.095499236183826</v>
      </c>
      <c r="CX38" s="202">
        <f t="shared" ref="CX38" si="187">AW38/AS38*100</f>
        <v>100.17510758651451</v>
      </c>
      <c r="CY38" s="202">
        <f t="shared" ref="CY38:DA38" si="188">AX38/AT38*100</f>
        <v>98.215159796741432</v>
      </c>
      <c r="CZ38" s="202">
        <f t="shared" si="188"/>
        <v>108.26673229989055</v>
      </c>
      <c r="DA38" s="202">
        <f t="shared" si="188"/>
        <v>224.54175775308704</v>
      </c>
      <c r="DB38" s="202">
        <f t="shared" si="100"/>
        <v>108.72804639217668</v>
      </c>
      <c r="DC38" s="202">
        <f t="shared" si="101"/>
        <v>107.32677039902163</v>
      </c>
      <c r="DD38" s="203">
        <f t="shared" si="44"/>
        <v>55.28763198236387</v>
      </c>
      <c r="DE38" s="202">
        <f t="shared" si="45"/>
        <v>151.72292267791889</v>
      </c>
      <c r="DF38" s="202">
        <f t="shared" si="51"/>
        <v>44.382243901674876</v>
      </c>
      <c r="DG38" s="202">
        <f t="shared" si="46"/>
        <v>44.41337270961602</v>
      </c>
      <c r="DH38" s="202">
        <f t="shared" si="52"/>
        <v>128.69089956232301</v>
      </c>
      <c r="DI38" s="202">
        <f>BH38/BD38*100</f>
        <v>58.698153701843317</v>
      </c>
      <c r="DJ38" s="202">
        <f t="shared" si="156"/>
        <v>227.28568847471288</v>
      </c>
      <c r="DK38" s="202">
        <f t="shared" si="156"/>
        <v>228.75433099608961</v>
      </c>
      <c r="DL38" s="202">
        <f t="shared" si="11"/>
        <v>154.27015773620599</v>
      </c>
      <c r="DM38" s="202">
        <f t="shared" si="12"/>
        <v>102.58017298808333</v>
      </c>
      <c r="DN38" s="643">
        <f t="shared" si="13"/>
        <v>123.39881446258525</v>
      </c>
      <c r="DO38" s="239"/>
      <c r="DP38" s="527"/>
      <c r="GP38" s="239"/>
      <c r="GQ38" s="239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IO38" s="241"/>
      <c r="IP38" s="241"/>
      <c r="IQ38" s="241"/>
      <c r="IR38" s="241"/>
      <c r="IS38" s="241"/>
      <c r="IT38" s="241"/>
      <c r="IU38" s="241"/>
      <c r="IV38" s="241"/>
      <c r="IW38" s="241"/>
      <c r="IX38" s="241"/>
      <c r="IY38" s="241"/>
      <c r="IZ38" s="241"/>
      <c r="JA38" s="241"/>
      <c r="JB38" s="241"/>
      <c r="JC38" s="241"/>
      <c r="JD38" s="241"/>
      <c r="JE38" s="241"/>
      <c r="JF38" s="241"/>
      <c r="JG38" s="241"/>
      <c r="JH38" s="241"/>
      <c r="JI38" s="241"/>
      <c r="NH38" s="241"/>
      <c r="NI38" s="531"/>
      <c r="NJ38" s="531"/>
      <c r="NK38" s="531"/>
      <c r="NL38" s="531"/>
      <c r="NM38" s="240"/>
      <c r="NN38" s="240"/>
      <c r="NO38" s="240"/>
      <c r="NP38" s="531"/>
      <c r="NQ38" s="531"/>
      <c r="NR38" s="531"/>
      <c r="NS38" s="551"/>
      <c r="NT38" s="531"/>
      <c r="NU38" s="531"/>
      <c r="NV38" s="531"/>
      <c r="NW38" s="531"/>
      <c r="NX38" s="531"/>
      <c r="NY38" s="531"/>
      <c r="NZ38" s="531"/>
      <c r="OA38" s="531"/>
      <c r="OB38" s="531"/>
      <c r="OC38" s="531"/>
      <c r="OD38" s="531"/>
      <c r="OE38" s="531"/>
      <c r="OF38" s="531"/>
      <c r="OG38" s="531"/>
      <c r="OH38" s="531"/>
      <c r="OI38" s="531"/>
      <c r="OJ38" s="531"/>
      <c r="OK38" s="531"/>
      <c r="OL38" s="531"/>
      <c r="OM38" s="531"/>
      <c r="ON38" s="241"/>
      <c r="OO38" s="239"/>
      <c r="OP38" s="239"/>
      <c r="OQ38" s="239"/>
      <c r="OR38" s="239"/>
      <c r="OS38" s="239"/>
      <c r="OT38" s="239"/>
      <c r="OU38" s="239"/>
      <c r="OV38" s="239"/>
      <c r="OW38" s="239"/>
      <c r="OX38" s="241"/>
      <c r="OY38" s="241"/>
      <c r="OZ38" s="241"/>
      <c r="PA38" s="240"/>
      <c r="PB38" s="240"/>
      <c r="PC38" s="240"/>
      <c r="PD38" s="240"/>
      <c r="PE38" s="240"/>
      <c r="PF38" s="240"/>
      <c r="PG38" s="240"/>
      <c r="PH38" s="240"/>
      <c r="PI38" s="240"/>
      <c r="PJ38" s="240"/>
      <c r="PK38" s="240"/>
      <c r="PL38" s="240"/>
      <c r="PM38" s="240"/>
      <c r="PN38" s="240"/>
      <c r="PO38" s="240"/>
      <c r="PP38" s="240"/>
      <c r="PQ38" s="240"/>
      <c r="PR38" s="240"/>
      <c r="PS38" s="240"/>
      <c r="PT38" s="240"/>
      <c r="PU38" s="240"/>
      <c r="PV38" s="240"/>
      <c r="PW38" s="240"/>
      <c r="PX38" s="240"/>
      <c r="PY38" s="240"/>
      <c r="PZ38" s="240"/>
      <c r="QA38" s="240"/>
      <c r="QB38" s="240"/>
      <c r="QC38" s="240"/>
      <c r="QD38" s="240"/>
      <c r="QE38" s="240"/>
      <c r="QF38" s="240"/>
      <c r="QG38" s="240"/>
      <c r="QH38" s="240"/>
      <c r="QI38" s="241"/>
      <c r="QJ38" s="241"/>
      <c r="QK38" s="241"/>
      <c r="QL38" s="241"/>
      <c r="QM38" s="241"/>
      <c r="QN38" s="241"/>
      <c r="QO38" s="241"/>
    </row>
    <row r="39" spans="1:457" ht="16.95" customHeight="1">
      <c r="A39" s="105" t="str">
        <f>IF('1'!A1=1,C39,E39)</f>
        <v xml:space="preserve"> *According to State Statistics Service of Ukraine data.</v>
      </c>
      <c r="C39" s="421" t="s">
        <v>181</v>
      </c>
      <c r="D39" s="401"/>
      <c r="E39" s="433" t="s">
        <v>182</v>
      </c>
      <c r="F39" s="401"/>
      <c r="AI39" s="235"/>
      <c r="AJ39" s="235"/>
      <c r="AK39" s="235"/>
      <c r="AL39" s="235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  <c r="BE39" s="235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5"/>
      <c r="BQ39" s="235"/>
      <c r="BR39" s="235"/>
      <c r="BS39" s="235"/>
      <c r="BT39" s="235"/>
      <c r="BU39" s="235"/>
      <c r="BV39" s="235"/>
      <c r="BW39" s="235"/>
      <c r="BX39" s="236"/>
      <c r="BY39" s="236"/>
      <c r="BZ39" s="236"/>
      <c r="CA39" s="236"/>
      <c r="CB39" s="236"/>
      <c r="CC39" s="236"/>
      <c r="CD39" s="236"/>
      <c r="CE39" s="236"/>
      <c r="CF39" s="235"/>
    </row>
    <row r="40" spans="1:457">
      <c r="A40" s="102" t="str">
        <f>IF('1'!A1=1,C40,E40)</f>
        <v>Notes:</v>
      </c>
      <c r="B40" s="234"/>
      <c r="C40" s="434" t="s">
        <v>188</v>
      </c>
      <c r="D40" s="469"/>
      <c r="E40" s="436" t="s">
        <v>189</v>
      </c>
      <c r="F40" s="469"/>
      <c r="AI40" s="235"/>
      <c r="AJ40" s="235"/>
      <c r="AK40" s="235"/>
      <c r="AL40" s="235"/>
      <c r="AM40" s="235"/>
      <c r="AN40" s="235"/>
      <c r="AO40" s="235"/>
      <c r="AP40" s="235"/>
      <c r="AQ40" s="235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5"/>
      <c r="BD40" s="235"/>
      <c r="BE40" s="235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5"/>
      <c r="BQ40" s="235"/>
      <c r="BR40" s="235"/>
      <c r="BS40" s="235"/>
      <c r="BT40" s="235"/>
      <c r="BU40" s="235"/>
      <c r="BV40" s="235"/>
      <c r="BW40" s="235"/>
      <c r="BX40" s="236"/>
      <c r="BY40" s="236"/>
      <c r="BZ40" s="236"/>
      <c r="CA40" s="236"/>
      <c r="CB40" s="236"/>
      <c r="CC40" s="236"/>
      <c r="CD40" s="236"/>
      <c r="CE40" s="236"/>
    </row>
    <row r="41" spans="1:457" ht="16.2" customHeight="1">
      <c r="A41" s="172" t="str">
        <f>IF('1'!A1=1,C41,E41)</f>
        <v>Since 2014, data exclude the temporarily occupied by the russian federation territories of Ukraine.</v>
      </c>
      <c r="B41" s="150"/>
      <c r="C41" s="471" t="s">
        <v>313</v>
      </c>
      <c r="D41" s="472"/>
      <c r="E41" s="471" t="s">
        <v>312</v>
      </c>
      <c r="F41" s="437"/>
      <c r="G41" s="150"/>
      <c r="H41" s="150"/>
      <c r="I41" s="150"/>
      <c r="J41" s="150"/>
      <c r="K41" s="150"/>
      <c r="L41" s="150"/>
      <c r="M41" s="150"/>
      <c r="N41" s="150"/>
      <c r="O41" s="150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6"/>
      <c r="BW41" s="156"/>
      <c r="BX41" s="156"/>
      <c r="BY41" s="156"/>
      <c r="BZ41" s="156"/>
      <c r="CA41" s="156"/>
      <c r="CB41" s="156"/>
      <c r="CC41" s="156"/>
      <c r="CD41" s="156"/>
      <c r="CE41" s="156"/>
      <c r="CF41" s="156"/>
    </row>
    <row r="42" spans="1:457" ht="19.5" customHeight="1">
      <c r="A42" s="286" t="str">
        <f>IF('1'!$A$1=1,C42,F42)</f>
        <v xml:space="preserve"> **The Union currently counts 27 EU countries. The United Kingdom of Great Britain and Northern Ireland withdrew from the European Union on 31 January 2020</v>
      </c>
      <c r="C42" s="286" t="s">
        <v>233</v>
      </c>
      <c r="D42" s="265"/>
      <c r="E42" s="286"/>
      <c r="F42" s="423" t="s">
        <v>234</v>
      </c>
      <c r="G42" s="217"/>
      <c r="H42" s="217"/>
      <c r="I42" s="217"/>
      <c r="BX42" s="236"/>
      <c r="BY42" s="236"/>
      <c r="BZ42" s="236"/>
      <c r="CA42" s="236"/>
      <c r="CB42" s="236"/>
      <c r="CC42" s="236"/>
      <c r="CD42" s="236"/>
      <c r="CE42" s="236"/>
    </row>
    <row r="43" spans="1:457">
      <c r="A43" s="105" t="str">
        <f>IF('1'!$A$1=1,C43,F43)</f>
        <v xml:space="preserve"> In some cases, the sum of the components may not be equal to the result due to rounding. </v>
      </c>
      <c r="C43" s="331" t="s">
        <v>283</v>
      </c>
      <c r="D43" s="222"/>
      <c r="E43" s="222"/>
      <c r="F43" s="421" t="s">
        <v>253</v>
      </c>
      <c r="BX43" s="236"/>
      <c r="BY43" s="236"/>
      <c r="BZ43" s="236"/>
      <c r="CA43" s="236"/>
      <c r="CB43" s="236"/>
      <c r="CC43" s="236"/>
      <c r="CD43" s="236"/>
      <c r="CE43" s="236"/>
    </row>
    <row r="44" spans="1:457" ht="18" customHeight="1">
      <c r="A44" s="650" t="str">
        <f>IF('1'!$A$1=1,C44,E44)</f>
        <v>Data for 2023 were revised due to the changes in the reporting data.</v>
      </c>
      <c r="C44" s="650" t="s">
        <v>362</v>
      </c>
      <c r="E44" s="650" t="s">
        <v>361</v>
      </c>
      <c r="BX44" s="236"/>
      <c r="BY44" s="236"/>
      <c r="BZ44" s="236"/>
      <c r="CA44" s="236"/>
      <c r="CB44" s="236"/>
      <c r="CC44" s="236"/>
      <c r="CD44" s="236"/>
      <c r="CE44" s="236"/>
    </row>
    <row r="45" spans="1:457">
      <c r="BX45" s="236"/>
      <c r="BY45" s="236"/>
      <c r="BZ45" s="236"/>
      <c r="CA45" s="236"/>
      <c r="CB45" s="236"/>
      <c r="CC45" s="236"/>
      <c r="CD45" s="236"/>
      <c r="CE45" s="236"/>
    </row>
    <row r="46" spans="1:457">
      <c r="BX46" s="236"/>
      <c r="BY46" s="236"/>
      <c r="BZ46" s="236"/>
      <c r="CA46" s="236"/>
      <c r="CB46" s="236"/>
      <c r="CC46" s="236"/>
      <c r="CD46" s="236"/>
      <c r="CE46" s="236"/>
    </row>
    <row r="47" spans="1:457">
      <c r="BX47" s="236"/>
      <c r="BY47" s="236"/>
      <c r="BZ47" s="236"/>
      <c r="CA47" s="236"/>
      <c r="CB47" s="236"/>
      <c r="CC47" s="236"/>
      <c r="CD47" s="236"/>
      <c r="CE47" s="236"/>
    </row>
    <row r="48" spans="1:457">
      <c r="BX48" s="236"/>
      <c r="BY48" s="236"/>
      <c r="BZ48" s="236"/>
      <c r="CA48" s="236"/>
      <c r="CB48" s="236"/>
      <c r="CC48" s="236"/>
      <c r="CD48" s="236"/>
      <c r="CE48" s="236"/>
    </row>
    <row r="49" spans="76:83">
      <c r="BX49" s="236"/>
      <c r="BY49" s="236"/>
      <c r="BZ49" s="236"/>
      <c r="CA49" s="236"/>
      <c r="CB49" s="236"/>
      <c r="CC49" s="236"/>
      <c r="CD49" s="236"/>
      <c r="CE49" s="236"/>
    </row>
    <row r="50" spans="76:83">
      <c r="BX50" s="236"/>
      <c r="BY50" s="236"/>
      <c r="BZ50" s="236"/>
      <c r="CA50" s="236"/>
      <c r="CB50" s="236"/>
      <c r="CC50" s="236"/>
      <c r="CD50" s="236"/>
      <c r="CE50" s="236"/>
    </row>
    <row r="51" spans="76:83">
      <c r="BX51" s="236"/>
      <c r="BY51" s="236"/>
      <c r="BZ51" s="236"/>
      <c r="CA51" s="236"/>
      <c r="CB51" s="236"/>
      <c r="CC51" s="236"/>
      <c r="CD51" s="236"/>
      <c r="CE51" s="236"/>
    </row>
    <row r="52" spans="76:83">
      <c r="BX52" s="236"/>
      <c r="BY52" s="236"/>
      <c r="BZ52" s="236"/>
      <c r="CA52" s="236"/>
      <c r="CB52" s="236"/>
      <c r="CC52" s="236"/>
      <c r="CD52" s="236"/>
      <c r="CE52" s="236"/>
    </row>
    <row r="53" spans="76:83">
      <c r="BX53" s="236"/>
      <c r="BY53" s="236"/>
      <c r="BZ53" s="236"/>
      <c r="CA53" s="236"/>
      <c r="CB53" s="236"/>
      <c r="CC53" s="236"/>
      <c r="CD53" s="236"/>
      <c r="CE53" s="236"/>
    </row>
    <row r="54" spans="76:83">
      <c r="BX54" s="236"/>
      <c r="BY54" s="236"/>
      <c r="BZ54" s="236"/>
      <c r="CA54" s="236"/>
      <c r="CB54" s="236"/>
      <c r="CC54" s="236"/>
      <c r="CD54" s="236"/>
      <c r="CE54" s="236"/>
    </row>
    <row r="55" spans="76:83">
      <c r="BX55" s="236"/>
      <c r="BY55" s="236"/>
      <c r="BZ55" s="236"/>
      <c r="CA55" s="236"/>
      <c r="CB55" s="236"/>
      <c r="CC55" s="236"/>
      <c r="CD55" s="236"/>
      <c r="CE55" s="236"/>
    </row>
    <row r="56" spans="76:83">
      <c r="BX56" s="236"/>
      <c r="BY56" s="236"/>
      <c r="BZ56" s="236"/>
      <c r="CA56" s="236"/>
      <c r="CB56" s="236"/>
      <c r="CC56" s="236"/>
      <c r="CD56" s="236"/>
      <c r="CE56" s="236"/>
    </row>
    <row r="57" spans="76:83">
      <c r="BX57" s="236"/>
      <c r="BY57" s="236"/>
      <c r="BZ57" s="236"/>
      <c r="CA57" s="236"/>
      <c r="CB57" s="236"/>
      <c r="CC57" s="236"/>
      <c r="CD57" s="236"/>
      <c r="CE57" s="236"/>
    </row>
    <row r="58" spans="76:83">
      <c r="BX58" s="236"/>
      <c r="BY58" s="236"/>
      <c r="BZ58" s="236"/>
      <c r="CA58" s="236"/>
      <c r="CB58" s="236"/>
      <c r="CC58" s="236"/>
      <c r="CD58" s="236"/>
      <c r="CE58" s="236"/>
    </row>
    <row r="59" spans="76:83">
      <c r="BX59" s="236"/>
      <c r="BY59" s="236"/>
      <c r="BZ59" s="236"/>
      <c r="CA59" s="236"/>
      <c r="CB59" s="236"/>
      <c r="CC59" s="236"/>
      <c r="CD59" s="236"/>
      <c r="CE59" s="236"/>
    </row>
    <row r="60" spans="76:83">
      <c r="BX60" s="236"/>
      <c r="BY60" s="236"/>
      <c r="BZ60" s="236"/>
      <c r="CA60" s="236"/>
      <c r="CB60" s="236"/>
      <c r="CC60" s="236"/>
      <c r="CD60" s="236"/>
      <c r="CE60" s="236"/>
    </row>
    <row r="61" spans="76:83">
      <c r="BX61" s="236"/>
      <c r="BY61" s="236"/>
      <c r="BZ61" s="236"/>
      <c r="CA61" s="236"/>
      <c r="CB61" s="236"/>
      <c r="CC61" s="236"/>
      <c r="CD61" s="236"/>
      <c r="CE61" s="236"/>
    </row>
    <row r="62" spans="76:83">
      <c r="BX62" s="236"/>
      <c r="BY62" s="236"/>
      <c r="BZ62" s="236"/>
      <c r="CA62" s="236"/>
      <c r="CB62" s="236"/>
      <c r="CC62" s="236"/>
      <c r="CD62" s="236"/>
      <c r="CE62" s="236"/>
    </row>
    <row r="63" spans="76:83">
      <c r="BX63" s="236"/>
      <c r="BY63" s="236"/>
      <c r="BZ63" s="236"/>
      <c r="CA63" s="236"/>
      <c r="CB63" s="236"/>
      <c r="CC63" s="236"/>
      <c r="CD63" s="236"/>
      <c r="CE63" s="236"/>
    </row>
    <row r="64" spans="76:83">
      <c r="BX64" s="236"/>
      <c r="BY64" s="236"/>
      <c r="BZ64" s="236"/>
      <c r="CA64" s="236"/>
      <c r="CB64" s="236"/>
      <c r="CC64" s="236"/>
      <c r="CD64" s="236"/>
      <c r="CE64" s="236"/>
    </row>
    <row r="65" spans="76:83">
      <c r="BX65" s="236"/>
      <c r="BY65" s="236"/>
      <c r="BZ65" s="236"/>
      <c r="CA65" s="236"/>
      <c r="CB65" s="236"/>
      <c r="CC65" s="236"/>
      <c r="CD65" s="236"/>
      <c r="CE65" s="236"/>
    </row>
    <row r="66" spans="76:83">
      <c r="BX66" s="236"/>
      <c r="BY66" s="236"/>
      <c r="BZ66" s="236"/>
      <c r="CA66" s="236"/>
      <c r="CB66" s="236"/>
      <c r="CC66" s="236"/>
      <c r="CD66" s="236"/>
      <c r="CE66" s="236"/>
    </row>
    <row r="67" spans="76:83">
      <c r="BX67" s="236"/>
      <c r="BY67" s="236"/>
      <c r="BZ67" s="236"/>
      <c r="CA67" s="236"/>
      <c r="CB67" s="236"/>
      <c r="CC67" s="236"/>
      <c r="CD67" s="236"/>
      <c r="CE67" s="236"/>
    </row>
    <row r="68" spans="76:83">
      <c r="BX68" s="236"/>
      <c r="BY68" s="236"/>
      <c r="BZ68" s="236"/>
      <c r="CA68" s="236"/>
      <c r="CB68" s="236"/>
      <c r="CC68" s="236"/>
      <c r="CD68" s="236"/>
      <c r="CE68" s="236"/>
    </row>
    <row r="69" spans="76:83">
      <c r="BX69" s="236"/>
      <c r="BY69" s="236"/>
      <c r="BZ69" s="236"/>
      <c r="CA69" s="236"/>
      <c r="CB69" s="236"/>
      <c r="CC69" s="236"/>
      <c r="CD69" s="236"/>
      <c r="CE69" s="236"/>
    </row>
    <row r="70" spans="76:83">
      <c r="BX70" s="236"/>
      <c r="BY70" s="236"/>
      <c r="BZ70" s="236"/>
      <c r="CA70" s="236"/>
      <c r="CB70" s="236"/>
      <c r="CC70" s="236"/>
      <c r="CD70" s="236"/>
      <c r="CE70" s="236"/>
    </row>
    <row r="71" spans="76:83">
      <c r="BX71" s="236"/>
      <c r="BY71" s="236"/>
      <c r="BZ71" s="236"/>
      <c r="CA71" s="236"/>
      <c r="CB71" s="236"/>
      <c r="CC71" s="236"/>
      <c r="CD71" s="236"/>
      <c r="CE71" s="236"/>
    </row>
    <row r="72" spans="76:83">
      <c r="BX72" s="236"/>
      <c r="BY72" s="236"/>
      <c r="BZ72" s="236"/>
      <c r="CA72" s="236"/>
      <c r="CB72" s="236"/>
      <c r="CC72" s="236"/>
      <c r="CD72" s="236"/>
      <c r="CE72" s="236"/>
    </row>
    <row r="73" spans="76:83">
      <c r="BX73" s="236"/>
      <c r="BY73" s="236"/>
      <c r="BZ73" s="236"/>
      <c r="CA73" s="236"/>
      <c r="CB73" s="236"/>
      <c r="CC73" s="236"/>
      <c r="CD73" s="236"/>
      <c r="CE73" s="236"/>
    </row>
    <row r="74" spans="76:83">
      <c r="BX74" s="236"/>
      <c r="BY74" s="236"/>
      <c r="BZ74" s="236"/>
      <c r="CA74" s="236"/>
      <c r="CB74" s="236"/>
      <c r="CC74" s="236"/>
      <c r="CD74" s="236"/>
      <c r="CE74" s="236"/>
    </row>
    <row r="75" spans="76:83">
      <c r="BX75" s="236"/>
      <c r="BY75" s="236"/>
      <c r="BZ75" s="236"/>
      <c r="CA75" s="236"/>
      <c r="CB75" s="236"/>
      <c r="CC75" s="236"/>
      <c r="CD75" s="236"/>
      <c r="CE75" s="236"/>
    </row>
    <row r="76" spans="76:83">
      <c r="BX76" s="236"/>
      <c r="BY76" s="236"/>
      <c r="BZ76" s="236"/>
      <c r="CA76" s="236"/>
      <c r="CB76" s="236"/>
      <c r="CC76" s="236"/>
      <c r="CD76" s="236"/>
      <c r="CE76" s="236"/>
    </row>
    <row r="77" spans="76:83">
      <c r="BX77" s="236"/>
      <c r="BY77" s="236"/>
      <c r="BZ77" s="236"/>
      <c r="CA77" s="236"/>
      <c r="CB77" s="236"/>
      <c r="CC77" s="236"/>
      <c r="CD77" s="236"/>
      <c r="CE77" s="236"/>
    </row>
    <row r="78" spans="76:83">
      <c r="BX78" s="236"/>
      <c r="BY78" s="236"/>
      <c r="BZ78" s="236"/>
      <c r="CA78" s="236"/>
      <c r="CB78" s="236"/>
      <c r="CC78" s="236"/>
      <c r="CD78" s="236"/>
      <c r="CE78" s="236"/>
    </row>
  </sheetData>
  <mergeCells count="29">
    <mergeCell ref="BK5:BL5"/>
    <mergeCell ref="DL5:DN5"/>
    <mergeCell ref="DH5:DK5"/>
    <mergeCell ref="AU5:AX5"/>
    <mergeCell ref="F5:F6"/>
    <mergeCell ref="AM5:AP5"/>
    <mergeCell ref="AQ5:AT5"/>
    <mergeCell ref="BG5:BJ5"/>
    <mergeCell ref="BC5:BF5"/>
    <mergeCell ref="DD5:DG5"/>
    <mergeCell ref="CR5:CU5"/>
    <mergeCell ref="CN5:CQ5"/>
    <mergeCell ref="CJ5:CM5"/>
    <mergeCell ref="BW5:BW6"/>
    <mergeCell ref="CZ5:DC5"/>
    <mergeCell ref="CV5:CY5"/>
    <mergeCell ref="A5:A6"/>
    <mergeCell ref="B5:B6"/>
    <mergeCell ref="C5:C6"/>
    <mergeCell ref="D5:D6"/>
    <mergeCell ref="E5:E6"/>
    <mergeCell ref="BS5:BS6"/>
    <mergeCell ref="BT5:BT6"/>
    <mergeCell ref="BU5:BU6"/>
    <mergeCell ref="BV5:BV6"/>
    <mergeCell ref="BO5:BO6"/>
    <mergeCell ref="BP5:BP6"/>
    <mergeCell ref="BQ5:BQ6"/>
    <mergeCell ref="BR5:BR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51181102362204722" bottom="0.39370078740157483" header="0.23622047244094491" footer="0.23622047244094491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'1'!Область_друку</vt:lpstr>
      <vt:lpstr>'1.1'!Область_друку</vt:lpstr>
      <vt:lpstr>'1.2'!Область_друку</vt:lpstr>
      <vt:lpstr>'1.2 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2024-09-25T11:16:11Z</cp:lastPrinted>
  <dcterms:created xsi:type="dcterms:W3CDTF">2015-06-23T07:50:05Z</dcterms:created>
  <dcterms:modified xsi:type="dcterms:W3CDTF">2024-09-25T11:19:56Z</dcterms:modified>
</cp:coreProperties>
</file>