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04\1Q\ShTDt\"/>
    </mc:Choice>
  </mc:AlternateContent>
  <bookViews>
    <workbookView xWindow="0" yWindow="0" windowWidth="23040" windowHeight="9336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'1.1'!$A$2:$J$60</definedName>
    <definedName name="_xlnm.Print_Area" localSheetId="2">'1.2'!$A$2:$J$26</definedName>
    <definedName name="_xlnm.Print_Area" localSheetId="3">'1.3'!$A$2:$I$24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2" l="1"/>
  <c r="A5" i="19"/>
  <c r="A5" i="21"/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<sst xmlns="http://schemas.openxmlformats.org/spreadsheetml/2006/main" count="196" uniqueCount="81">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</sst>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zoomScaleNormal="100" zoomScaleSheetLayoutView="100" workbookViewId="0">
      <selection activeCell="C9" sqref="C9"/>
    </sheetView>
  </sheetViews>
  <sheetFormatPr defaultColWidth="8.6640625" defaultRowHeight="13.8"/>
  <cols>
    <col min="1" max="1" width="8.6640625" style="52"/>
    <col min="2" max="2" width="5.44140625" style="52" customWidth="1"/>
    <col min="3" max="3" width="100.109375" style="55" customWidth="1"/>
    <col min="4" max="16384" width="8.6640625" style="52"/>
  </cols>
  <sheetData>
    <row r="1" spans="1:3">
      <c r="A1" s="49">
        <v>2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zoomScaleSheetLayoutView="100" workbookViewId="0">
      <pane xSplit="3" ySplit="8" topLeftCell="D51" activePane="bottomRight" state="frozen"/>
      <selection activeCell="C4" sqref="C4"/>
      <selection pane="topRight" activeCell="C4" sqref="C4"/>
      <selection pane="bottomLeft" activeCell="C4" sqref="C4"/>
      <selection pane="bottomRight" activeCell="A10" sqref="A10"/>
    </sheetView>
  </sheetViews>
  <sheetFormatPr defaultColWidth="8.6640625" defaultRowHeight="14.4" outlineLevelCol="1"/>
  <cols>
    <col min="1" max="1" width="38.44140625" style="1" customWidth="1"/>
    <col min="2" max="2" width="37.5546875" style="2" hidden="1" customWidth="1" outlineLevel="1"/>
    <col min="3" max="3" width="33.33203125" style="2" hidden="1" customWidth="1" outlineLevel="1"/>
    <col min="4" max="4" width="8.6640625" customWidth="1" collapsed="1"/>
    <col min="5" max="6" width="8.6640625" customWidth="1"/>
    <col min="7" max="7" width="8.6640625" style="1" customWidth="1"/>
    <col min="8" max="16384" width="8.6640625" style="1"/>
  </cols>
  <sheetData>
    <row r="1" spans="1:12">
      <c r="A1" s="51" t="str">
        <f>IF('1'!A1=1,"до змісту","to title")</f>
        <v>to title</v>
      </c>
    </row>
    <row r="2" spans="1:12" s="23" customFormat="1" ht="15.6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</row>
    <row r="3" spans="1:12" ht="38.4" customHeight="1">
      <c r="A3" s="138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38"/>
      <c r="C3" s="138"/>
    </row>
    <row r="4" spans="1:12">
      <c r="A4" s="39" t="str">
        <f>IF('1'!$A$1=1,"(за методологією МВФ, КПБ 6)","(according to BPM6 methodology)")</f>
        <v>(according to BPM6 methodology)</v>
      </c>
    </row>
    <row r="5" spans="1:12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2" ht="13.8">
      <c r="A7" s="141" t="str">
        <f>IF('1'!$A$1=1,B7,C7)</f>
        <v>Items</v>
      </c>
      <c r="B7" s="139" t="s">
        <v>5</v>
      </c>
      <c r="C7" s="139" t="s">
        <v>6</v>
      </c>
      <c r="D7" s="136" t="s">
        <v>4</v>
      </c>
      <c r="E7" s="134" t="s">
        <v>42</v>
      </c>
      <c r="F7" s="134" t="s">
        <v>43</v>
      </c>
      <c r="G7" s="134" t="s">
        <v>44</v>
      </c>
      <c r="H7" s="134" t="s">
        <v>62</v>
      </c>
      <c r="I7" s="136" t="s">
        <v>63</v>
      </c>
      <c r="J7" s="134" t="s">
        <v>72</v>
      </c>
      <c r="K7" s="134" t="s">
        <v>77</v>
      </c>
      <c r="L7" s="134" t="s">
        <v>80</v>
      </c>
    </row>
    <row r="8" spans="1:12" ht="13.8">
      <c r="A8" s="142">
        <f>IF('1'!$A$1=1,B8,C8)</f>
        <v>0</v>
      </c>
      <c r="B8" s="140"/>
      <c r="C8" s="140"/>
      <c r="D8" s="137"/>
      <c r="E8" s="135"/>
      <c r="F8" s="135"/>
      <c r="G8" s="135"/>
      <c r="H8" s="135"/>
      <c r="I8" s="137"/>
      <c r="J8" s="135"/>
      <c r="K8" s="135"/>
      <c r="L8" s="135"/>
    </row>
    <row r="9" spans="1:12" s="8" customFormat="1" ht="13.8">
      <c r="A9" s="60" t="str">
        <f>IF('1'!$A$1=1,B9,C9)</f>
        <v>General Government</v>
      </c>
      <c r="B9" s="61" t="s">
        <v>7</v>
      </c>
      <c r="C9" s="61" t="s">
        <v>21</v>
      </c>
      <c r="D9" s="94">
        <v>3874</v>
      </c>
      <c r="E9" s="94">
        <v>1303</v>
      </c>
      <c r="F9" s="95">
        <v>1773</v>
      </c>
      <c r="G9" s="95">
        <v>2917</v>
      </c>
      <c r="H9" s="95">
        <v>4560</v>
      </c>
      <c r="I9" s="95">
        <v>3837</v>
      </c>
      <c r="J9" s="95">
        <v>2998</v>
      </c>
      <c r="K9" s="95">
        <v>2374</v>
      </c>
      <c r="L9" s="96">
        <v>4573</v>
      </c>
    </row>
    <row r="10" spans="1:12" ht="26.4">
      <c r="A10" s="45" t="str">
        <f>IF('1'!$A$1=1,B10,C10)</f>
        <v>Short-term debt on an original maturity basis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4</v>
      </c>
      <c r="H10" s="32">
        <v>229</v>
      </c>
      <c r="I10" s="32">
        <v>356</v>
      </c>
      <c r="J10" s="32">
        <v>26</v>
      </c>
      <c r="K10" s="32">
        <v>57</v>
      </c>
      <c r="L10" s="33">
        <v>27</v>
      </c>
    </row>
    <row r="11" spans="1:12" ht="13.8">
      <c r="A11" s="40" t="str">
        <f>IF('1'!$A$1=1,B11,C11)</f>
        <v xml:space="preserve">   Debt securities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4</v>
      </c>
      <c r="H11" s="28">
        <v>229</v>
      </c>
      <c r="I11" s="28">
        <v>76</v>
      </c>
      <c r="J11" s="28">
        <v>26</v>
      </c>
      <c r="K11" s="28">
        <v>57</v>
      </c>
      <c r="L11" s="29">
        <v>27</v>
      </c>
    </row>
    <row r="12" spans="1:12" ht="13.8">
      <c r="A12" s="40" t="str">
        <f>IF('1'!$A$1=1,B12,C12)</f>
        <v>Loans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280</v>
      </c>
      <c r="J12" s="28">
        <v>0</v>
      </c>
      <c r="K12" s="28">
        <v>0</v>
      </c>
      <c r="L12" s="29">
        <v>0</v>
      </c>
    </row>
    <row r="13" spans="1:12" ht="26.4">
      <c r="A13" s="45" t="str">
        <f>IF('1'!$A$1=1,B13,C13)</f>
        <v>Long-term debt obligations due for payment within one year or less</v>
      </c>
      <c r="B13" s="6" t="s">
        <v>11</v>
      </c>
      <c r="C13" s="6" t="s">
        <v>25</v>
      </c>
      <c r="D13" s="32">
        <v>3874</v>
      </c>
      <c r="E13" s="32">
        <v>1303</v>
      </c>
      <c r="F13" s="32">
        <v>1773</v>
      </c>
      <c r="G13" s="32">
        <v>2913</v>
      </c>
      <c r="H13" s="32">
        <v>4331</v>
      </c>
      <c r="I13" s="32">
        <v>3481</v>
      </c>
      <c r="J13" s="32">
        <v>2972</v>
      </c>
      <c r="K13" s="32">
        <v>2317</v>
      </c>
      <c r="L13" s="33">
        <v>4546</v>
      </c>
    </row>
    <row r="14" spans="1:12" ht="13.8">
      <c r="A14" s="45" t="str">
        <f>IF('1'!$A$1=1,B14,C14)</f>
        <v xml:space="preserve">   Debt securities</v>
      </c>
      <c r="B14" s="6" t="s">
        <v>9</v>
      </c>
      <c r="C14" s="6" t="s">
        <v>23</v>
      </c>
      <c r="D14" s="28">
        <v>3512</v>
      </c>
      <c r="E14" s="28">
        <v>661</v>
      </c>
      <c r="F14" s="28">
        <v>147</v>
      </c>
      <c r="G14" s="28">
        <v>1478</v>
      </c>
      <c r="H14" s="28">
        <v>2587</v>
      </c>
      <c r="I14" s="28">
        <v>1999</v>
      </c>
      <c r="J14" s="28">
        <v>1657</v>
      </c>
      <c r="K14" s="28">
        <v>484</v>
      </c>
      <c r="L14" s="29">
        <v>1230</v>
      </c>
    </row>
    <row r="15" spans="1:12" ht="13.8">
      <c r="A15" s="40" t="str">
        <f>IF('1'!$A$1=1,B15,C15)</f>
        <v>Loans</v>
      </c>
      <c r="B15" s="6" t="s">
        <v>10</v>
      </c>
      <c r="C15" s="10" t="s">
        <v>24</v>
      </c>
      <c r="D15" s="28">
        <v>362</v>
      </c>
      <c r="E15" s="28">
        <v>642</v>
      </c>
      <c r="F15" s="28">
        <v>1626</v>
      </c>
      <c r="G15" s="28">
        <v>1435</v>
      </c>
      <c r="H15" s="28">
        <v>1744</v>
      </c>
      <c r="I15" s="28">
        <v>1482</v>
      </c>
      <c r="J15" s="28">
        <v>1315</v>
      </c>
      <c r="K15" s="28">
        <v>1833</v>
      </c>
      <c r="L15" s="29">
        <v>3316</v>
      </c>
    </row>
    <row r="16" spans="1:12" s="132" customFormat="1" ht="13.8">
      <c r="A16" s="45"/>
      <c r="B16" s="130"/>
      <c r="C16" s="130"/>
      <c r="D16" s="131"/>
      <c r="E16" s="131"/>
      <c r="F16" s="125"/>
      <c r="G16" s="125"/>
      <c r="H16" s="125"/>
      <c r="I16" s="125"/>
      <c r="J16" s="125"/>
      <c r="K16" s="125"/>
      <c r="L16" s="126"/>
    </row>
    <row r="17" spans="1:12" s="8" customFormat="1" ht="13.8">
      <c r="A17" s="44" t="str">
        <f>IF('1'!$A$1=1,B17,C17)</f>
        <v>Central Bank</v>
      </c>
      <c r="B17" s="48" t="s">
        <v>12</v>
      </c>
      <c r="C17" s="48" t="s">
        <v>26</v>
      </c>
      <c r="D17" s="94">
        <v>1191</v>
      </c>
      <c r="E17" s="94">
        <v>290</v>
      </c>
      <c r="F17" s="94">
        <v>616</v>
      </c>
      <c r="G17" s="94">
        <v>519</v>
      </c>
      <c r="H17" s="94">
        <v>581</v>
      </c>
      <c r="I17" s="94">
        <v>761</v>
      </c>
      <c r="J17" s="94">
        <v>1583</v>
      </c>
      <c r="K17" s="94">
        <v>1512</v>
      </c>
      <c r="L17" s="99">
        <v>895</v>
      </c>
    </row>
    <row r="18" spans="1:12" s="5" customFormat="1" ht="26.4">
      <c r="A18" s="45" t="str">
        <f>IF('1'!$A$1=1,B18,C18)</f>
        <v>Short-term debt on an original maturity basis</v>
      </c>
      <c r="B18" s="6" t="s">
        <v>8</v>
      </c>
      <c r="C18" s="6" t="s">
        <v>22</v>
      </c>
      <c r="D18" s="32">
        <v>1191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3">
        <v>0</v>
      </c>
    </row>
    <row r="19" spans="1:12" ht="13.8">
      <c r="A19" s="40" t="str">
        <f>IF('1'!$A$1=1,B19,C19)</f>
        <v>Loans</v>
      </c>
      <c r="B19" s="7" t="s">
        <v>10</v>
      </c>
      <c r="C19" s="10" t="s">
        <v>24</v>
      </c>
      <c r="D19" s="28">
        <v>1191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3.8">
      <c r="A20" s="40" t="str">
        <f>IF('1'!$A$1=1,B20,C20)</f>
        <v xml:space="preserve">Currency and deposits 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</row>
    <row r="21" spans="1:12" ht="13.8">
      <c r="A21" s="133" t="str">
        <f>IF('1'!$A$1=1,B21,C21)</f>
        <v>Other debt liabilities</v>
      </c>
      <c r="B21" s="6" t="s">
        <v>78</v>
      </c>
      <c r="C21" s="10" t="s">
        <v>79</v>
      </c>
      <c r="D21" s="28"/>
      <c r="E21" s="28"/>
      <c r="F21" s="28"/>
      <c r="G21" s="28"/>
      <c r="H21" s="28"/>
      <c r="I21" s="28"/>
      <c r="J21" s="28"/>
      <c r="K21" s="28">
        <v>2</v>
      </c>
      <c r="L21" s="29">
        <v>0</v>
      </c>
    </row>
    <row r="22" spans="1:12" ht="26.4">
      <c r="A22" s="45" t="str">
        <f>IF('1'!$A$1=1,B22,C22)</f>
        <v>Long-term debt obligations due for payment within one year or less</v>
      </c>
      <c r="B22" s="7" t="s">
        <v>20</v>
      </c>
      <c r="C22" s="6" t="s">
        <v>25</v>
      </c>
      <c r="D22" s="32">
        <v>0</v>
      </c>
      <c r="E22" s="32">
        <v>290</v>
      </c>
      <c r="F22" s="32">
        <v>616</v>
      </c>
      <c r="G22" s="32">
        <v>519</v>
      </c>
      <c r="H22" s="32">
        <v>581</v>
      </c>
      <c r="I22" s="32">
        <v>761</v>
      </c>
      <c r="J22" s="32">
        <v>1583</v>
      </c>
      <c r="K22" s="32">
        <v>1512</v>
      </c>
      <c r="L22" s="33">
        <v>895</v>
      </c>
    </row>
    <row r="23" spans="1:12" ht="13.8">
      <c r="A23" s="40" t="str">
        <f>IF('1'!$A$1=1,B23,C23)</f>
        <v>Loans</v>
      </c>
      <c r="B23" s="6" t="s">
        <v>10</v>
      </c>
      <c r="C23" s="10" t="s">
        <v>24</v>
      </c>
      <c r="D23" s="28">
        <v>0</v>
      </c>
      <c r="E23" s="28">
        <v>290</v>
      </c>
      <c r="F23" s="28">
        <v>616</v>
      </c>
      <c r="G23" s="28">
        <v>519</v>
      </c>
      <c r="H23" s="28">
        <v>581</v>
      </c>
      <c r="I23" s="28">
        <v>761</v>
      </c>
      <c r="J23" s="28">
        <v>1583</v>
      </c>
      <c r="K23" s="28">
        <v>1512</v>
      </c>
      <c r="L23" s="29">
        <v>895</v>
      </c>
    </row>
    <row r="24" spans="1:12" s="132" customFormat="1" ht="13.8">
      <c r="A24" s="45"/>
      <c r="B24" s="130"/>
      <c r="C24" s="130"/>
      <c r="D24" s="131"/>
      <c r="E24" s="131"/>
      <c r="F24" s="125"/>
      <c r="G24" s="125"/>
      <c r="H24" s="125"/>
      <c r="I24" s="125"/>
      <c r="J24" s="125"/>
      <c r="K24" s="125"/>
      <c r="L24" s="126"/>
    </row>
    <row r="25" spans="1:12" s="8" customFormat="1" ht="25.5" customHeight="1">
      <c r="A25" s="44" t="str">
        <f>IF('1'!$A$1=1,B25,C25)</f>
        <v>Deposit-Taking Corporations, except the Central Bank</v>
      </c>
      <c r="B25" s="48" t="s">
        <v>14</v>
      </c>
      <c r="C25" s="48" t="s">
        <v>28</v>
      </c>
      <c r="D25" s="34">
        <v>6150</v>
      </c>
      <c r="E25" s="34">
        <v>5032</v>
      </c>
      <c r="F25" s="34">
        <v>2466</v>
      </c>
      <c r="G25" s="34">
        <v>2483</v>
      </c>
      <c r="H25" s="34">
        <v>2279</v>
      </c>
      <c r="I25" s="34">
        <v>2092</v>
      </c>
      <c r="J25" s="34">
        <v>2117</v>
      </c>
      <c r="K25" s="34">
        <v>1297</v>
      </c>
      <c r="L25" s="35">
        <v>1245</v>
      </c>
    </row>
    <row r="26" spans="1:12" ht="26.4">
      <c r="A26" s="45" t="str">
        <f>IF('1'!$A$1=1,B26,C26)</f>
        <v>Short-term debt on an original maturity basis</v>
      </c>
      <c r="B26" s="6" t="s">
        <v>8</v>
      </c>
      <c r="C26" s="6" t="s">
        <v>22</v>
      </c>
      <c r="D26" s="32">
        <v>3772</v>
      </c>
      <c r="E26" s="32">
        <v>3498</v>
      </c>
      <c r="F26" s="32">
        <v>1684</v>
      </c>
      <c r="G26" s="32">
        <v>1075</v>
      </c>
      <c r="H26" s="32">
        <v>1042</v>
      </c>
      <c r="I26" s="32">
        <v>898</v>
      </c>
      <c r="J26" s="32">
        <v>1300</v>
      </c>
      <c r="K26" s="32">
        <v>831</v>
      </c>
      <c r="L26" s="33">
        <v>824</v>
      </c>
    </row>
    <row r="27" spans="1:12" ht="13.8">
      <c r="A27" s="45" t="str">
        <f>IF('1'!$A$1=1,B27,C27)</f>
        <v xml:space="preserve">   Debt securities</v>
      </c>
      <c r="B27" s="6" t="s">
        <v>9</v>
      </c>
      <c r="C27" s="6" t="s">
        <v>23</v>
      </c>
      <c r="D27" s="28">
        <v>0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4</v>
      </c>
      <c r="K27" s="28">
        <v>4</v>
      </c>
      <c r="L27" s="29">
        <v>4</v>
      </c>
    </row>
    <row r="28" spans="1:12" ht="13.8">
      <c r="A28" s="40" t="str">
        <f>IF('1'!$A$1=1,B28,C28)</f>
        <v>Loans</v>
      </c>
      <c r="B28" s="6" t="s">
        <v>10</v>
      </c>
      <c r="C28" s="10" t="s">
        <v>24</v>
      </c>
      <c r="D28" s="28">
        <v>216</v>
      </c>
      <c r="E28" s="28">
        <v>167</v>
      </c>
      <c r="F28" s="28">
        <v>110</v>
      </c>
      <c r="G28" s="28">
        <v>26</v>
      </c>
      <c r="H28" s="28">
        <v>25</v>
      </c>
      <c r="I28" s="28">
        <v>34</v>
      </c>
      <c r="J28" s="28">
        <v>6</v>
      </c>
      <c r="K28" s="28">
        <v>21</v>
      </c>
      <c r="L28" s="29">
        <v>1</v>
      </c>
    </row>
    <row r="29" spans="1:12" ht="13.8">
      <c r="A29" s="40" t="str">
        <f>IF('1'!$A$1=1,B29,C29)</f>
        <v xml:space="preserve">Currency and deposits </v>
      </c>
      <c r="B29" s="6" t="s">
        <v>13</v>
      </c>
      <c r="C29" s="10" t="s">
        <v>27</v>
      </c>
      <c r="D29" s="28">
        <v>3556</v>
      </c>
      <c r="E29" s="28">
        <v>3326</v>
      </c>
      <c r="F29" s="28">
        <v>1574</v>
      </c>
      <c r="G29" s="28">
        <v>1049</v>
      </c>
      <c r="H29" s="28">
        <v>1017</v>
      </c>
      <c r="I29" s="28">
        <v>864</v>
      </c>
      <c r="J29" s="28">
        <v>1290</v>
      </c>
      <c r="K29" s="28">
        <v>791</v>
      </c>
      <c r="L29" s="29">
        <v>782</v>
      </c>
    </row>
    <row r="30" spans="1:12" ht="13.8">
      <c r="A30" s="133" t="str">
        <f>IF('1'!$A$1=1,B30,C30)</f>
        <v>Other debt liabilities</v>
      </c>
      <c r="B30" s="6" t="s">
        <v>78</v>
      </c>
      <c r="C30" s="10" t="s">
        <v>79</v>
      </c>
      <c r="D30" s="28"/>
      <c r="E30" s="28"/>
      <c r="F30" s="28"/>
      <c r="G30" s="28"/>
      <c r="H30" s="28"/>
      <c r="I30" s="28"/>
      <c r="J30" s="28"/>
      <c r="K30" s="28">
        <v>15</v>
      </c>
      <c r="L30" s="29">
        <v>37</v>
      </c>
    </row>
    <row r="31" spans="1:12" ht="26.4">
      <c r="A31" s="45" t="str">
        <f>IF('1'!$A$1=1,B31,C31)</f>
        <v>Long-term debt obligations due for payment within one year or less</v>
      </c>
      <c r="B31" s="6" t="s">
        <v>11</v>
      </c>
      <c r="C31" s="6" t="s">
        <v>25</v>
      </c>
      <c r="D31" s="32">
        <v>2378</v>
      </c>
      <c r="E31" s="32">
        <v>1534</v>
      </c>
      <c r="F31" s="32">
        <v>782</v>
      </c>
      <c r="G31" s="32">
        <v>1408</v>
      </c>
      <c r="H31" s="32">
        <v>1237</v>
      </c>
      <c r="I31" s="32">
        <v>1194</v>
      </c>
      <c r="J31" s="32">
        <v>817</v>
      </c>
      <c r="K31" s="32">
        <v>466</v>
      </c>
      <c r="L31" s="33">
        <v>421</v>
      </c>
    </row>
    <row r="32" spans="1:12" s="5" customFormat="1" ht="13.8">
      <c r="A32" s="45" t="str">
        <f>IF('1'!$A$1=1,B32,C32)</f>
        <v xml:space="preserve">   Debt securities</v>
      </c>
      <c r="B32" s="6" t="s">
        <v>9</v>
      </c>
      <c r="C32" s="6" t="s">
        <v>23</v>
      </c>
      <c r="D32" s="28">
        <v>599</v>
      </c>
      <c r="E32" s="28">
        <v>521</v>
      </c>
      <c r="F32" s="28">
        <v>287</v>
      </c>
      <c r="G32" s="28">
        <v>796</v>
      </c>
      <c r="H32" s="28">
        <v>487</v>
      </c>
      <c r="I32" s="28">
        <v>488</v>
      </c>
      <c r="J32" s="28">
        <v>225</v>
      </c>
      <c r="K32" s="28">
        <v>157</v>
      </c>
      <c r="L32" s="29">
        <v>109</v>
      </c>
    </row>
    <row r="33" spans="1:12" ht="13.8">
      <c r="A33" s="40" t="str">
        <f>IF('1'!$A$1=1,B33,C33)</f>
        <v>Loans</v>
      </c>
      <c r="B33" s="7" t="s">
        <v>10</v>
      </c>
      <c r="C33" s="10" t="s">
        <v>24</v>
      </c>
      <c r="D33" s="28">
        <v>158</v>
      </c>
      <c r="E33" s="28">
        <v>334</v>
      </c>
      <c r="F33" s="28">
        <v>65</v>
      </c>
      <c r="G33" s="28">
        <v>299</v>
      </c>
      <c r="H33" s="28">
        <v>425</v>
      </c>
      <c r="I33" s="28">
        <v>245</v>
      </c>
      <c r="J33" s="28">
        <v>296</v>
      </c>
      <c r="K33" s="28">
        <v>251</v>
      </c>
      <c r="L33" s="29">
        <v>228</v>
      </c>
    </row>
    <row r="34" spans="1:12" ht="13.8">
      <c r="A34" s="40" t="str">
        <f>IF('1'!$A$1=1,B34,C34)</f>
        <v xml:space="preserve">Currency and deposits </v>
      </c>
      <c r="B34" s="7" t="s">
        <v>13</v>
      </c>
      <c r="C34" s="10" t="s">
        <v>27</v>
      </c>
      <c r="D34" s="28">
        <v>1621</v>
      </c>
      <c r="E34" s="28">
        <v>679</v>
      </c>
      <c r="F34" s="28">
        <v>430</v>
      </c>
      <c r="G34" s="28">
        <v>313</v>
      </c>
      <c r="H34" s="28">
        <v>325</v>
      </c>
      <c r="I34" s="28">
        <v>461</v>
      </c>
      <c r="J34" s="28">
        <v>296</v>
      </c>
      <c r="K34" s="28">
        <v>58</v>
      </c>
      <c r="L34" s="29">
        <v>84</v>
      </c>
    </row>
    <row r="35" spans="1:12" s="132" customFormat="1" ht="13.8">
      <c r="A35" s="45"/>
      <c r="B35" s="130"/>
      <c r="C35" s="130"/>
      <c r="D35" s="131"/>
      <c r="E35" s="131"/>
      <c r="F35" s="125"/>
      <c r="G35" s="125"/>
      <c r="H35" s="125"/>
      <c r="I35" s="125"/>
      <c r="J35" s="125"/>
      <c r="K35" s="125"/>
      <c r="L35" s="126"/>
    </row>
    <row r="36" spans="1:12" s="8" customFormat="1" ht="13.8">
      <c r="A36" s="44" t="str">
        <f>IF('1'!$A$1=1,B36,C36)</f>
        <v>Other Sectors</v>
      </c>
      <c r="B36" s="48" t="s">
        <v>15</v>
      </c>
      <c r="C36" s="48" t="s">
        <v>29</v>
      </c>
      <c r="D36" s="94">
        <v>28223</v>
      </c>
      <c r="E36" s="94">
        <v>31572</v>
      </c>
      <c r="F36" s="94">
        <v>27616</v>
      </c>
      <c r="G36" s="94">
        <v>26214</v>
      </c>
      <c r="H36" s="94">
        <v>28279</v>
      </c>
      <c r="I36" s="94">
        <v>25051</v>
      </c>
      <c r="J36" s="94">
        <v>26491</v>
      </c>
      <c r="K36" s="94">
        <v>21001</v>
      </c>
      <c r="L36" s="99">
        <v>21765</v>
      </c>
    </row>
    <row r="37" spans="1:12" ht="26.4">
      <c r="A37" s="45" t="str">
        <f>IF('1'!$A$1=1,B37,C37)</f>
        <v>Short-term debt on an original maturity basis</v>
      </c>
      <c r="B37" s="6" t="s">
        <v>8</v>
      </c>
      <c r="C37" s="6" t="s">
        <v>22</v>
      </c>
      <c r="D37" s="32">
        <v>10489</v>
      </c>
      <c r="E37" s="32">
        <v>11597</v>
      </c>
      <c r="F37" s="32">
        <v>12484</v>
      </c>
      <c r="G37" s="32">
        <v>11864</v>
      </c>
      <c r="H37" s="32">
        <v>13173</v>
      </c>
      <c r="I37" s="32">
        <v>12524</v>
      </c>
      <c r="J37" s="32">
        <v>13054</v>
      </c>
      <c r="K37" s="32">
        <v>6758</v>
      </c>
      <c r="L37" s="33">
        <v>8130</v>
      </c>
    </row>
    <row r="38" spans="1:12" ht="13.8">
      <c r="A38" s="45" t="str">
        <f>IF('1'!$A$1=1,B38,C38)</f>
        <v xml:space="preserve">   Debt securities</v>
      </c>
      <c r="B38" s="6" t="s">
        <v>9</v>
      </c>
      <c r="C38" s="6" t="s">
        <v>23</v>
      </c>
      <c r="D38" s="97">
        <v>0</v>
      </c>
      <c r="E38" s="97">
        <v>4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8">
        <v>0</v>
      </c>
    </row>
    <row r="39" spans="1:12" ht="13.8">
      <c r="A39" s="40" t="str">
        <f>IF('1'!$A$1=1,B39,C39)</f>
        <v>Loans</v>
      </c>
      <c r="B39" s="6" t="s">
        <v>10</v>
      </c>
      <c r="C39" s="10" t="s">
        <v>24</v>
      </c>
      <c r="D39" s="97">
        <v>570</v>
      </c>
      <c r="E39" s="97">
        <v>638</v>
      </c>
      <c r="F39" s="97">
        <v>888</v>
      </c>
      <c r="G39" s="97">
        <v>1102</v>
      </c>
      <c r="H39" s="97">
        <v>1253</v>
      </c>
      <c r="I39" s="97">
        <v>608</v>
      </c>
      <c r="J39" s="97">
        <v>489</v>
      </c>
      <c r="K39" s="97">
        <v>545</v>
      </c>
      <c r="L39" s="98">
        <v>669</v>
      </c>
    </row>
    <row r="40" spans="1:12" ht="13.8">
      <c r="A40" s="45" t="str">
        <f>IF('1'!$A$1=1,B40,C40)</f>
        <v xml:space="preserve">   Trade credit and advances</v>
      </c>
      <c r="B40" s="6" t="s">
        <v>16</v>
      </c>
      <c r="C40" s="6" t="s">
        <v>30</v>
      </c>
      <c r="D40" s="97">
        <v>9919</v>
      </c>
      <c r="E40" s="97">
        <v>10955</v>
      </c>
      <c r="F40" s="97">
        <v>11596</v>
      </c>
      <c r="G40" s="97">
        <v>10762</v>
      </c>
      <c r="H40" s="97">
        <v>11920</v>
      </c>
      <c r="I40" s="97">
        <v>11916</v>
      </c>
      <c r="J40" s="97">
        <v>12565</v>
      </c>
      <c r="K40" s="97">
        <v>6213</v>
      </c>
      <c r="L40" s="98">
        <v>7461</v>
      </c>
    </row>
    <row r="41" spans="1:12" ht="26.4">
      <c r="A41" s="45" t="str">
        <f>IF('1'!$A$1=1,B41,C41)</f>
        <v>Long-term debt obligations due for payment within one year or less</v>
      </c>
      <c r="B41" s="6" t="s">
        <v>11</v>
      </c>
      <c r="C41" s="6" t="s">
        <v>25</v>
      </c>
      <c r="D41" s="32">
        <v>17734</v>
      </c>
      <c r="E41" s="32">
        <v>19975</v>
      </c>
      <c r="F41" s="32">
        <v>15132</v>
      </c>
      <c r="G41" s="32">
        <v>14350</v>
      </c>
      <c r="H41" s="32">
        <v>15106</v>
      </c>
      <c r="I41" s="32">
        <v>12527</v>
      </c>
      <c r="J41" s="32">
        <v>13437</v>
      </c>
      <c r="K41" s="32">
        <v>14243</v>
      </c>
      <c r="L41" s="33">
        <v>13635</v>
      </c>
    </row>
    <row r="42" spans="1:12" ht="13.8">
      <c r="A42" s="45" t="str">
        <f>IF('1'!$A$1=1,B42,C42)</f>
        <v xml:space="preserve">   Debt securities</v>
      </c>
      <c r="B42" s="6" t="s">
        <v>9</v>
      </c>
      <c r="C42" s="6" t="s">
        <v>23</v>
      </c>
      <c r="D42" s="28">
        <v>489</v>
      </c>
      <c r="E42" s="28">
        <v>212</v>
      </c>
      <c r="F42" s="28">
        <v>216</v>
      </c>
      <c r="G42" s="28">
        <v>409</v>
      </c>
      <c r="H42" s="28">
        <v>638</v>
      </c>
      <c r="I42" s="28">
        <v>244</v>
      </c>
      <c r="J42" s="28">
        <v>836</v>
      </c>
      <c r="K42" s="28">
        <v>463</v>
      </c>
      <c r="L42" s="29">
        <v>666</v>
      </c>
    </row>
    <row r="43" spans="1:12" s="5" customFormat="1" ht="13.8">
      <c r="A43" s="40" t="str">
        <f>IF('1'!$A$1=1,B43,C43)</f>
        <v>Loans</v>
      </c>
      <c r="B43" s="9" t="s">
        <v>10</v>
      </c>
      <c r="C43" s="11" t="s">
        <v>24</v>
      </c>
      <c r="D43" s="28">
        <v>16761</v>
      </c>
      <c r="E43" s="28">
        <v>19252</v>
      </c>
      <c r="F43" s="28">
        <v>14182</v>
      </c>
      <c r="G43" s="28">
        <v>13900</v>
      </c>
      <c r="H43" s="28">
        <v>14375</v>
      </c>
      <c r="I43" s="28">
        <v>12194</v>
      </c>
      <c r="J43" s="28">
        <v>12487</v>
      </c>
      <c r="K43" s="28">
        <v>13715</v>
      </c>
      <c r="L43" s="29">
        <v>12923</v>
      </c>
    </row>
    <row r="44" spans="1:12" ht="13.8">
      <c r="A44" s="45" t="str">
        <f>IF('1'!$A$1=1,B44,C44)</f>
        <v xml:space="preserve">   Trade credit and advances</v>
      </c>
      <c r="B44" s="17" t="s">
        <v>16</v>
      </c>
      <c r="C44" s="15" t="s">
        <v>30</v>
      </c>
      <c r="D44" s="28">
        <v>484</v>
      </c>
      <c r="E44" s="28">
        <v>511</v>
      </c>
      <c r="F44" s="28">
        <v>734</v>
      </c>
      <c r="G44" s="28">
        <v>41</v>
      </c>
      <c r="H44" s="28">
        <v>93</v>
      </c>
      <c r="I44" s="28">
        <v>89</v>
      </c>
      <c r="J44" s="28">
        <v>114</v>
      </c>
      <c r="K44" s="28">
        <v>65</v>
      </c>
      <c r="L44" s="29">
        <v>46</v>
      </c>
    </row>
    <row r="45" spans="1:12" s="8" customFormat="1" ht="21.75" customHeight="1">
      <c r="A45" s="44" t="str">
        <f>IF('1'!$A$1=1,B45,C45)</f>
        <v>Direct investment: Intercompany lending</v>
      </c>
      <c r="B45" s="47" t="s">
        <v>17</v>
      </c>
      <c r="C45" s="47" t="s">
        <v>31</v>
      </c>
      <c r="D45" s="94">
        <v>7248</v>
      </c>
      <c r="E45" s="94">
        <v>6643</v>
      </c>
      <c r="F45" s="94">
        <v>6377</v>
      </c>
      <c r="G45" s="94">
        <v>7174</v>
      </c>
      <c r="H45" s="94">
        <v>7627</v>
      </c>
      <c r="I45" s="94">
        <v>7709</v>
      </c>
      <c r="J45" s="94">
        <v>9447</v>
      </c>
      <c r="K45" s="94">
        <v>9508</v>
      </c>
      <c r="L45" s="99">
        <v>9757</v>
      </c>
    </row>
    <row r="46" spans="1:12" ht="26.4">
      <c r="A46" s="45" t="str">
        <f>IF('1'!$A$1=1,B46,C46)</f>
        <v>Short-term debt on an original maturity basis</v>
      </c>
      <c r="B46" s="88" t="s">
        <v>8</v>
      </c>
      <c r="C46" s="89" t="s">
        <v>22</v>
      </c>
      <c r="D46" s="97">
        <v>1169</v>
      </c>
      <c r="E46" s="97">
        <v>1237</v>
      </c>
      <c r="F46" s="97">
        <v>1770</v>
      </c>
      <c r="G46" s="97">
        <v>1990</v>
      </c>
      <c r="H46" s="97">
        <v>2216</v>
      </c>
      <c r="I46" s="97">
        <v>2381</v>
      </c>
      <c r="J46" s="97">
        <v>3242</v>
      </c>
      <c r="K46" s="97">
        <v>2794</v>
      </c>
      <c r="L46" s="98">
        <v>2391</v>
      </c>
    </row>
    <row r="47" spans="1:12" ht="26.4">
      <c r="A47" s="45" t="str">
        <f>IF('1'!$A$1=1,B47,C47)</f>
        <v>Debt liabilities of direct investment enterprises to direct investors</v>
      </c>
      <c r="B47" s="88" t="s">
        <v>67</v>
      </c>
      <c r="C47" s="90" t="s">
        <v>70</v>
      </c>
      <c r="D47" s="97">
        <v>1071</v>
      </c>
      <c r="E47" s="97">
        <v>1052</v>
      </c>
      <c r="F47" s="97">
        <v>1590</v>
      </c>
      <c r="G47" s="97">
        <v>1819</v>
      </c>
      <c r="H47" s="97">
        <v>2107</v>
      </c>
      <c r="I47" s="97">
        <v>2113</v>
      </c>
      <c r="J47" s="97">
        <v>2508</v>
      </c>
      <c r="K47" s="97">
        <v>2234</v>
      </c>
      <c r="L47" s="98">
        <v>2238</v>
      </c>
    </row>
    <row r="48" spans="1:12" ht="13.8">
      <c r="A48" s="45" t="str">
        <f>IF('1'!$A$1=1,B48,C48)</f>
        <v xml:space="preserve">   including</v>
      </c>
      <c r="B48" s="91" t="s">
        <v>18</v>
      </c>
      <c r="C48" s="90" t="s">
        <v>32</v>
      </c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2" ht="13.8">
      <c r="A49" s="45" t="str">
        <f>IF('1'!$A$1=1,B49,C49)</f>
        <v xml:space="preserve">        trade credits</v>
      </c>
      <c r="B49" s="92" t="s">
        <v>16</v>
      </c>
      <c r="C49" s="90" t="s">
        <v>33</v>
      </c>
      <c r="D49" s="97">
        <v>967</v>
      </c>
      <c r="E49" s="97">
        <v>1021</v>
      </c>
      <c r="F49" s="97">
        <v>1468</v>
      </c>
      <c r="G49" s="97">
        <v>1660</v>
      </c>
      <c r="H49" s="97">
        <v>1563</v>
      </c>
      <c r="I49" s="97">
        <v>1768</v>
      </c>
      <c r="J49" s="97">
        <v>2245</v>
      </c>
      <c r="K49" s="97">
        <v>1936</v>
      </c>
      <c r="L49" s="98">
        <v>1964</v>
      </c>
    </row>
    <row r="50" spans="1:12" ht="26.4">
      <c r="A50" s="45" t="str">
        <f>IF('1'!$A$1=1,B50,C50)</f>
        <v>Debt liabilities between fellow enterprises</v>
      </c>
      <c r="B50" s="88" t="s">
        <v>68</v>
      </c>
      <c r="C50" s="90" t="s">
        <v>71</v>
      </c>
      <c r="D50" s="97">
        <v>98</v>
      </c>
      <c r="E50" s="97">
        <v>185</v>
      </c>
      <c r="F50" s="97">
        <v>180</v>
      </c>
      <c r="G50" s="97">
        <v>171</v>
      </c>
      <c r="H50" s="97">
        <v>109</v>
      </c>
      <c r="I50" s="97">
        <v>268</v>
      </c>
      <c r="J50" s="97">
        <v>734</v>
      </c>
      <c r="K50" s="97">
        <v>560</v>
      </c>
      <c r="L50" s="98">
        <v>153</v>
      </c>
    </row>
    <row r="51" spans="1:12" ht="26.4">
      <c r="A51" s="45" t="str">
        <f>IF('1'!$A$1=1,B51,C51)</f>
        <v>Long-term debt obligations due for payment within one year or less</v>
      </c>
      <c r="B51" s="93" t="s">
        <v>11</v>
      </c>
      <c r="C51" s="89" t="s">
        <v>25</v>
      </c>
      <c r="D51" s="97">
        <v>6079</v>
      </c>
      <c r="E51" s="97">
        <v>5406</v>
      </c>
      <c r="F51" s="97">
        <v>4607</v>
      </c>
      <c r="G51" s="97">
        <v>5184</v>
      </c>
      <c r="H51" s="97">
        <v>5411</v>
      </c>
      <c r="I51" s="97">
        <v>5328</v>
      </c>
      <c r="J51" s="97">
        <v>6205</v>
      </c>
      <c r="K51" s="97">
        <v>6714</v>
      </c>
      <c r="L51" s="98">
        <v>7366</v>
      </c>
    </row>
    <row r="52" spans="1:12" ht="26.4">
      <c r="A52" s="45" t="str">
        <f>IF('1'!$A$1=1,B52,C52)</f>
        <v>Debt liabilities of direct investment enterprises to direct investors</v>
      </c>
      <c r="B52" s="92" t="s">
        <v>67</v>
      </c>
      <c r="C52" s="90" t="s">
        <v>70</v>
      </c>
      <c r="D52" s="97">
        <v>3616</v>
      </c>
      <c r="E52" s="97">
        <v>3614</v>
      </c>
      <c r="F52" s="97">
        <v>2899</v>
      </c>
      <c r="G52" s="97">
        <v>3374</v>
      </c>
      <c r="H52" s="97">
        <v>3277</v>
      </c>
      <c r="I52" s="97">
        <v>3542</v>
      </c>
      <c r="J52" s="97">
        <v>3943</v>
      </c>
      <c r="K52" s="97">
        <v>4265</v>
      </c>
      <c r="L52" s="98">
        <v>5016</v>
      </c>
    </row>
    <row r="53" spans="1:12" ht="26.4">
      <c r="A53" s="45" t="str">
        <f>IF('1'!$A$1=1,B53,C53)</f>
        <v>Debt liabilities between fellow enterprises</v>
      </c>
      <c r="B53" s="92" t="s">
        <v>69</v>
      </c>
      <c r="C53" s="10" t="s">
        <v>71</v>
      </c>
      <c r="D53" s="97">
        <v>2463</v>
      </c>
      <c r="E53" s="97">
        <v>1792</v>
      </c>
      <c r="F53" s="97">
        <v>1708</v>
      </c>
      <c r="G53" s="97">
        <v>1810</v>
      </c>
      <c r="H53" s="97">
        <v>2134</v>
      </c>
      <c r="I53" s="97">
        <v>1786</v>
      </c>
      <c r="J53" s="97">
        <v>2262</v>
      </c>
      <c r="K53" s="97">
        <v>2449</v>
      </c>
      <c r="L53" s="98">
        <v>2350</v>
      </c>
    </row>
    <row r="54" spans="1:12" ht="13.8">
      <c r="A54" s="46"/>
      <c r="B54" s="16"/>
      <c r="C54" s="16"/>
      <c r="D54" s="97"/>
      <c r="E54" s="97"/>
      <c r="F54" s="97"/>
      <c r="G54" s="97"/>
      <c r="H54" s="97"/>
      <c r="I54" s="97"/>
      <c r="J54" s="97"/>
      <c r="K54" s="97"/>
      <c r="L54" s="98"/>
    </row>
    <row r="55" spans="1:12" s="8" customFormat="1" ht="28.5" customHeight="1">
      <c r="A55" s="77" t="str">
        <f>IF('1'!$A$1=1,B55,C55)</f>
        <v>Total Short-Term External Debt (remaining maturity basis)*</v>
      </c>
      <c r="B55" s="78" t="s">
        <v>19</v>
      </c>
      <c r="C55" s="78" t="s">
        <v>34</v>
      </c>
      <c r="D55" s="100">
        <v>46686</v>
      </c>
      <c r="E55" s="100">
        <v>44840</v>
      </c>
      <c r="F55" s="100">
        <v>38848</v>
      </c>
      <c r="G55" s="100">
        <v>39307</v>
      </c>
      <c r="H55" s="100">
        <v>43326</v>
      </c>
      <c r="I55" s="100">
        <v>39450</v>
      </c>
      <c r="J55" s="100">
        <v>42636</v>
      </c>
      <c r="K55" s="100">
        <v>35692</v>
      </c>
      <c r="L55" s="101">
        <v>38235</v>
      </c>
    </row>
    <row r="56" spans="1:12" s="8" customFormat="1" ht="23.25" customHeight="1">
      <c r="A56" s="75" t="str">
        <f>IF('1'!$A$1=1,"Довідково","Memorandum Item:")</f>
        <v>Memorandum Item:</v>
      </c>
      <c r="B56" s="73"/>
      <c r="C56" s="73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s="8" customFormat="1" ht="48" customHeight="1">
      <c r="A57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7" s="74"/>
      <c r="C57" s="74"/>
      <c r="D57" s="104">
        <v>9195</v>
      </c>
      <c r="E57" s="104">
        <v>15429</v>
      </c>
      <c r="F57" s="104">
        <v>13781</v>
      </c>
      <c r="G57" s="104">
        <v>15425</v>
      </c>
      <c r="H57" s="104">
        <v>14730</v>
      </c>
      <c r="I57" s="104">
        <v>13919</v>
      </c>
      <c r="J57" s="104">
        <v>14655</v>
      </c>
      <c r="K57" s="104">
        <v>17655</v>
      </c>
      <c r="L57" s="105">
        <v>16958</v>
      </c>
    </row>
    <row r="58" spans="1:12">
      <c r="C58" s="20"/>
    </row>
    <row r="59" spans="1:12">
      <c r="A59" s="50" t="str">
        <f>IF('1'!$A$1=1,B59,C59)</f>
        <v>Note.</v>
      </c>
      <c r="B59" s="18" t="s">
        <v>2</v>
      </c>
      <c r="C59" s="18" t="s">
        <v>3</v>
      </c>
      <c r="D59" s="25"/>
    </row>
    <row r="60" spans="1:12">
      <c r="A60" s="50" t="str">
        <f>IF('1'!$A$1=1,B60,C60)</f>
        <v xml:space="preserve">1 Excluding the data on the temporarily occupied territory of the AR Crimea and the city of Sevastopol starting 2014. </v>
      </c>
      <c r="B60" s="19" t="s">
        <v>75</v>
      </c>
      <c r="C60" s="19" t="s">
        <v>76</v>
      </c>
    </row>
    <row r="61" spans="1:12" ht="22.2" customHeight="1">
      <c r="A61" s="50" t="str">
        <f>IF('1'!$A$1=1,B61,C61)</f>
        <v>2 Data on items “Other sectors, short-term loans”, "Other sectors, long-term loans” and “Direct investment: intercompany lending” for 2015 – Q2 2021 were revised due to incorporation of loans between fellow enterprises.</v>
      </c>
      <c r="B61" s="127" t="s">
        <v>73</v>
      </c>
      <c r="C61" s="127" t="s">
        <v>74</v>
      </c>
      <c r="D61" s="129"/>
      <c r="E61" s="129"/>
      <c r="F61" s="129"/>
      <c r="G61" s="128"/>
      <c r="H61" s="128"/>
      <c r="I61" s="128"/>
      <c r="J61" s="128"/>
      <c r="K61" s="128"/>
    </row>
    <row r="62" spans="1:12" ht="13.8">
      <c r="A62" s="50"/>
      <c r="D62" s="27"/>
      <c r="E62" s="27"/>
      <c r="F62" s="27"/>
      <c r="G62" s="27"/>
      <c r="H62" s="27"/>
    </row>
  </sheetData>
  <mergeCells count="13">
    <mergeCell ref="A3:C3"/>
    <mergeCell ref="D7:D8"/>
    <mergeCell ref="E7:E8"/>
    <mergeCell ref="F7:F8"/>
    <mergeCell ref="G7:G8"/>
    <mergeCell ref="B7:B8"/>
    <mergeCell ref="C7:C8"/>
    <mergeCell ref="A7:A8"/>
    <mergeCell ref="L7:L8"/>
    <mergeCell ref="K7:K8"/>
    <mergeCell ref="J7:J8"/>
    <mergeCell ref="I7:I8"/>
    <mergeCell ref="H7:H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zoomScaleSheetLayoutView="100" workbookViewId="0">
      <pane xSplit="3" ySplit="8" topLeftCell="D21" activePane="bottomRight" state="frozen"/>
      <selection activeCell="C4" sqref="C4"/>
      <selection pane="topRight" activeCell="C4" sqref="C4"/>
      <selection pane="bottomLeft" activeCell="C4" sqref="C4"/>
      <selection pane="bottomRight" activeCell="L9" sqref="L9:L24"/>
    </sheetView>
  </sheetViews>
  <sheetFormatPr defaultColWidth="8.6640625" defaultRowHeight="13.8" outlineLevelCol="1"/>
  <cols>
    <col min="1" max="1" width="36.6640625" style="1" customWidth="1"/>
    <col min="2" max="3" width="30.6640625" style="2" hidden="1" customWidth="1" outlineLevel="1"/>
    <col min="4" max="4" width="8.6640625" style="1" customWidth="1" collapsed="1"/>
    <col min="5" max="7" width="8.6640625" style="1" customWidth="1"/>
    <col min="8" max="16384" width="8.6640625" style="1"/>
  </cols>
  <sheetData>
    <row r="1" spans="1:12">
      <c r="A1" s="24" t="str">
        <f>IF('1'!A1=1,"до змісту","to title")</f>
        <v>to title</v>
      </c>
    </row>
    <row r="2" spans="1:12" s="23" customFormat="1" ht="15.6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2">
      <c r="A3" s="3"/>
    </row>
    <row r="4" spans="1:12">
      <c r="A4" s="39" t="str">
        <f>IF('1'!$A$1=1,"(відповідно до КПБ6)","(according to BPM6 methodology)")</f>
        <v>(according to BPM6 methodology)</v>
      </c>
    </row>
    <row r="5" spans="1:12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2">
      <c r="A7" s="141" t="str">
        <f>IF('1'!$A$1=1,B7,C7)</f>
        <v>Items</v>
      </c>
      <c r="B7" s="139" t="s">
        <v>5</v>
      </c>
      <c r="C7" s="139" t="s">
        <v>6</v>
      </c>
      <c r="D7" s="143" t="s">
        <v>4</v>
      </c>
      <c r="E7" s="143" t="s">
        <v>42</v>
      </c>
      <c r="F7" s="143" t="s">
        <v>43</v>
      </c>
      <c r="G7" s="143" t="s">
        <v>44</v>
      </c>
      <c r="H7" s="143" t="s">
        <v>62</v>
      </c>
      <c r="I7" s="143" t="s">
        <v>63</v>
      </c>
      <c r="J7" s="143" t="s">
        <v>72</v>
      </c>
      <c r="K7" s="143" t="s">
        <v>77</v>
      </c>
      <c r="L7" s="143" t="s">
        <v>80</v>
      </c>
    </row>
    <row r="8" spans="1:12">
      <c r="A8" s="145">
        <f>IF('1'!$A$1=1,B8,C8)</f>
        <v>0</v>
      </c>
      <c r="B8" s="140"/>
      <c r="C8" s="140"/>
      <c r="D8" s="144"/>
      <c r="E8" s="144"/>
      <c r="F8" s="144"/>
      <c r="G8" s="144"/>
      <c r="H8" s="144"/>
      <c r="I8" s="144"/>
      <c r="J8" s="144"/>
      <c r="K8" s="144"/>
      <c r="L8" s="144"/>
    </row>
    <row r="9" spans="1:12" ht="26.4">
      <c r="A9" s="43" t="str">
        <f>IF('1'!$A$1=1,B9,C9)</f>
        <v>Short-term debt on an original maturity basis</v>
      </c>
      <c r="B9" s="12" t="s">
        <v>35</v>
      </c>
      <c r="C9" s="12" t="s">
        <v>22</v>
      </c>
      <c r="D9" s="36">
        <v>15452</v>
      </c>
      <c r="E9" s="36">
        <v>15095</v>
      </c>
      <c r="F9" s="36">
        <v>14168</v>
      </c>
      <c r="G9" s="36">
        <v>12943</v>
      </c>
      <c r="H9" s="36">
        <v>14444</v>
      </c>
      <c r="I9" s="36">
        <v>13778</v>
      </c>
      <c r="J9" s="36">
        <v>14380</v>
      </c>
      <c r="K9" s="36">
        <v>7648</v>
      </c>
      <c r="L9" s="37">
        <v>8981</v>
      </c>
    </row>
    <row r="10" spans="1:12">
      <c r="A10" s="40" t="str">
        <f>IF('1'!$A$1=1,B10,C10)</f>
        <v>Debt securities</v>
      </c>
      <c r="B10" s="6" t="s">
        <v>9</v>
      </c>
      <c r="C10" s="6" t="s">
        <v>39</v>
      </c>
      <c r="D10" s="30">
        <v>0</v>
      </c>
      <c r="E10" s="30">
        <v>9</v>
      </c>
      <c r="F10" s="30">
        <v>0</v>
      </c>
      <c r="G10" s="30">
        <v>4</v>
      </c>
      <c r="H10" s="30">
        <v>229</v>
      </c>
      <c r="I10" s="30">
        <v>76</v>
      </c>
      <c r="J10" s="30">
        <v>30</v>
      </c>
      <c r="K10" s="30">
        <v>61</v>
      </c>
      <c r="L10" s="31">
        <v>31</v>
      </c>
    </row>
    <row r="11" spans="1:12">
      <c r="A11" s="40" t="str">
        <f>IF('1'!$A$1=1,B11,C11)</f>
        <v>Loans</v>
      </c>
      <c r="B11" s="6" t="s">
        <v>10</v>
      </c>
      <c r="C11" s="6" t="s">
        <v>24</v>
      </c>
      <c r="D11" s="30">
        <v>1977</v>
      </c>
      <c r="E11" s="30">
        <v>805</v>
      </c>
      <c r="F11" s="30">
        <v>998</v>
      </c>
      <c r="G11" s="30">
        <v>1128</v>
      </c>
      <c r="H11" s="30">
        <v>1278</v>
      </c>
      <c r="I11" s="30">
        <v>922</v>
      </c>
      <c r="J11" s="30">
        <v>495</v>
      </c>
      <c r="K11" s="30">
        <v>566</v>
      </c>
      <c r="L11" s="31">
        <v>670</v>
      </c>
    </row>
    <row r="12" spans="1:12">
      <c r="A12" s="40" t="str">
        <f>IF('1'!$A$1=1,B12,C12)</f>
        <v xml:space="preserve">Currency and deposits </v>
      </c>
      <c r="B12" s="6" t="s">
        <v>13</v>
      </c>
      <c r="C12" s="6" t="s">
        <v>27</v>
      </c>
      <c r="D12" s="30">
        <v>3556</v>
      </c>
      <c r="E12" s="30">
        <v>3326</v>
      </c>
      <c r="F12" s="30">
        <v>1574</v>
      </c>
      <c r="G12" s="30">
        <v>1049</v>
      </c>
      <c r="H12" s="30">
        <v>1017</v>
      </c>
      <c r="I12" s="30">
        <v>864</v>
      </c>
      <c r="J12" s="30">
        <v>1290</v>
      </c>
      <c r="K12" s="30">
        <v>791</v>
      </c>
      <c r="L12" s="31">
        <v>782</v>
      </c>
    </row>
    <row r="13" spans="1:12">
      <c r="A13" s="40" t="str">
        <f>IF('1'!$A$1=1,B13,C13)</f>
        <v>Trade credit and advances</v>
      </c>
      <c r="B13" s="6" t="s">
        <v>16</v>
      </c>
      <c r="C13" s="6" t="s">
        <v>40</v>
      </c>
      <c r="D13" s="30">
        <v>9919</v>
      </c>
      <c r="E13" s="30">
        <v>10955</v>
      </c>
      <c r="F13" s="30">
        <v>11596</v>
      </c>
      <c r="G13" s="30">
        <v>10762</v>
      </c>
      <c r="H13" s="30">
        <v>11920</v>
      </c>
      <c r="I13" s="30">
        <v>11916</v>
      </c>
      <c r="J13" s="30">
        <v>12565</v>
      </c>
      <c r="K13" s="30">
        <v>6213</v>
      </c>
      <c r="L13" s="31">
        <v>7461</v>
      </c>
    </row>
    <row r="14" spans="1:12">
      <c r="A14" s="133" t="str">
        <f>IF('1'!$A$1=1,B14,C14)</f>
        <v>Other debt liabilities</v>
      </c>
      <c r="B14" s="6" t="s">
        <v>78</v>
      </c>
      <c r="C14" s="6" t="s">
        <v>79</v>
      </c>
      <c r="D14" s="30"/>
      <c r="E14" s="30"/>
      <c r="F14" s="30"/>
      <c r="G14" s="30"/>
      <c r="H14" s="30"/>
      <c r="I14" s="30"/>
      <c r="J14" s="30"/>
      <c r="K14" s="30">
        <v>17</v>
      </c>
      <c r="L14" s="31">
        <v>37</v>
      </c>
    </row>
    <row r="15" spans="1:12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39.6">
      <c r="A16" s="44" t="str">
        <f>IF('1'!$A$1=1,B16,C16)</f>
        <v>Long-term debt obligations due for payment within one year or less</v>
      </c>
      <c r="B16" s="6" t="s">
        <v>36</v>
      </c>
      <c r="C16" s="6" t="s">
        <v>25</v>
      </c>
      <c r="D16" s="34">
        <v>31234</v>
      </c>
      <c r="E16" s="34">
        <v>29745</v>
      </c>
      <c r="F16" s="34">
        <v>24680</v>
      </c>
      <c r="G16" s="34">
        <v>26364</v>
      </c>
      <c r="H16" s="34">
        <v>28882</v>
      </c>
      <c r="I16" s="34">
        <v>25672</v>
      </c>
      <c r="J16" s="34">
        <v>28256</v>
      </c>
      <c r="K16" s="34">
        <v>28046</v>
      </c>
      <c r="L16" s="35">
        <v>29254</v>
      </c>
    </row>
    <row r="17" spans="1:12">
      <c r="A17" s="40" t="str">
        <f>IF('1'!$A$1=1,B17,C17)</f>
        <v>Debt securities</v>
      </c>
      <c r="B17" s="6" t="s">
        <v>9</v>
      </c>
      <c r="C17" s="6" t="s">
        <v>39</v>
      </c>
      <c r="D17" s="28">
        <v>4600</v>
      </c>
      <c r="E17" s="28">
        <v>1394</v>
      </c>
      <c r="F17" s="28">
        <v>650</v>
      </c>
      <c r="G17" s="28">
        <v>2683</v>
      </c>
      <c r="H17" s="28">
        <v>3712</v>
      </c>
      <c r="I17" s="28">
        <v>2731</v>
      </c>
      <c r="J17" s="28">
        <v>2718</v>
      </c>
      <c r="K17" s="28">
        <v>1104</v>
      </c>
      <c r="L17" s="29">
        <v>2005</v>
      </c>
    </row>
    <row r="18" spans="1:12" ht="26.4">
      <c r="A18" s="40" t="str">
        <f>IF('1'!$A$1=1,B18,C18)</f>
        <v xml:space="preserve">Loans incl. intercompany lending </v>
      </c>
      <c r="B18" s="6" t="s">
        <v>37</v>
      </c>
      <c r="C18" s="6" t="s">
        <v>41</v>
      </c>
      <c r="D18" s="28">
        <v>24529</v>
      </c>
      <c r="E18" s="28">
        <v>27161</v>
      </c>
      <c r="F18" s="28">
        <v>22866</v>
      </c>
      <c r="G18" s="28">
        <v>23327</v>
      </c>
      <c r="H18" s="28">
        <v>24752</v>
      </c>
      <c r="I18" s="28">
        <v>22391</v>
      </c>
      <c r="J18" s="28">
        <v>25128</v>
      </c>
      <c r="K18" s="28">
        <v>26819</v>
      </c>
      <c r="L18" s="29">
        <v>27119</v>
      </c>
    </row>
    <row r="19" spans="1:12" s="5" customFormat="1">
      <c r="A19" s="40" t="str">
        <f>IF('1'!$A$1=1,B19,C19)</f>
        <v xml:space="preserve">Currency and deposits </v>
      </c>
      <c r="B19" s="6" t="s">
        <v>13</v>
      </c>
      <c r="C19" s="6" t="s">
        <v>27</v>
      </c>
      <c r="D19" s="28">
        <v>1621</v>
      </c>
      <c r="E19" s="28">
        <v>679</v>
      </c>
      <c r="F19" s="28">
        <v>430</v>
      </c>
      <c r="G19" s="28">
        <v>313</v>
      </c>
      <c r="H19" s="28">
        <v>325</v>
      </c>
      <c r="I19" s="28">
        <v>461</v>
      </c>
      <c r="J19" s="28">
        <v>296</v>
      </c>
      <c r="K19" s="28">
        <v>58</v>
      </c>
      <c r="L19" s="29">
        <v>84</v>
      </c>
    </row>
    <row r="20" spans="1:12">
      <c r="A20" s="40" t="str">
        <f>IF('1'!$A$1=1,B20,C20)</f>
        <v>Trade credit and advances</v>
      </c>
      <c r="B20" s="7" t="s">
        <v>16</v>
      </c>
      <c r="C20" s="7" t="s">
        <v>40</v>
      </c>
      <c r="D20" s="28">
        <v>484</v>
      </c>
      <c r="E20" s="28">
        <v>511</v>
      </c>
      <c r="F20" s="28">
        <v>734</v>
      </c>
      <c r="G20" s="28">
        <v>41</v>
      </c>
      <c r="H20" s="28">
        <v>93</v>
      </c>
      <c r="I20" s="28">
        <v>89</v>
      </c>
      <c r="J20" s="28">
        <v>114</v>
      </c>
      <c r="K20" s="28">
        <v>65</v>
      </c>
      <c r="L20" s="29">
        <v>46</v>
      </c>
    </row>
    <row r="21" spans="1:12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4"/>
    </row>
    <row r="22" spans="1:12" s="21" customFormat="1" ht="41.4">
      <c r="A22" s="81" t="str">
        <f>IF('1'!$A$1=1,B22,C22)</f>
        <v>Total Short-Term External Debt (remaining maturity basis)*</v>
      </c>
      <c r="B22" s="59" t="s">
        <v>38</v>
      </c>
      <c r="C22" s="59" t="s">
        <v>34</v>
      </c>
      <c r="D22" s="82">
        <v>46686</v>
      </c>
      <c r="E22" s="82">
        <v>44840</v>
      </c>
      <c r="F22" s="82">
        <v>38848</v>
      </c>
      <c r="G22" s="82">
        <v>39307</v>
      </c>
      <c r="H22" s="82">
        <v>43326</v>
      </c>
      <c r="I22" s="82">
        <v>39450</v>
      </c>
      <c r="J22" s="82">
        <v>42636</v>
      </c>
      <c r="K22" s="82">
        <v>35694</v>
      </c>
      <c r="L22" s="83">
        <v>38235</v>
      </c>
    </row>
    <row r="23" spans="1:12" s="21" customFormat="1" ht="14.4">
      <c r="A23" s="75" t="str">
        <f>IF('1'!$A$1=1,"Довідково","Memorandum Item:")</f>
        <v>Memorandum Item: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21" customFormat="1" ht="48" customHeight="1">
      <c r="A24" s="76" t="s">
        <v>64</v>
      </c>
      <c r="B24" s="80"/>
      <c r="C24" s="80"/>
      <c r="D24" s="86">
        <v>9195</v>
      </c>
      <c r="E24" s="86">
        <v>15429</v>
      </c>
      <c r="F24" s="86">
        <v>13781</v>
      </c>
      <c r="G24" s="86">
        <v>15425</v>
      </c>
      <c r="H24" s="86">
        <v>14730</v>
      </c>
      <c r="I24" s="86">
        <v>13919</v>
      </c>
      <c r="J24" s="86">
        <v>14655</v>
      </c>
      <c r="K24" s="86">
        <v>17655</v>
      </c>
      <c r="L24" s="87">
        <v>16958</v>
      </c>
    </row>
    <row r="25" spans="1:12">
      <c r="A25" s="13"/>
      <c r="B25" s="14"/>
      <c r="C25" s="14"/>
      <c r="D25" s="4"/>
      <c r="E25" s="4"/>
    </row>
    <row r="26" spans="1:12">
      <c r="A26" s="50" t="str">
        <f>IF('1'!$A$1=1,B26,C26)</f>
        <v>Note.</v>
      </c>
      <c r="B26" s="18" t="s">
        <v>2</v>
      </c>
      <c r="C26" s="18" t="s">
        <v>3</v>
      </c>
      <c r="D26" s="27"/>
      <c r="E26" s="27"/>
      <c r="F26" s="27"/>
    </row>
    <row r="27" spans="1:12">
      <c r="A27" s="50" t="str">
        <f>IF('1'!$A$1=1,B27,C27)</f>
        <v xml:space="preserve">1 Excluding the data on the temporarily occupied territory of the AR Crimea and the city of Sevastopol starting 2014. </v>
      </c>
      <c r="B27" s="19" t="s">
        <v>75</v>
      </c>
      <c r="C27" s="19" t="s">
        <v>76</v>
      </c>
    </row>
    <row r="28" spans="1:12">
      <c r="A28" s="50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9" t="s">
        <v>73</v>
      </c>
      <c r="C28" s="19" t="s">
        <v>74</v>
      </c>
      <c r="D28" s="27"/>
      <c r="E28" s="27"/>
      <c r="F28" s="27"/>
      <c r="G28" s="27"/>
      <c r="H28" s="27"/>
    </row>
    <row r="29" spans="1:12">
      <c r="D29" s="27"/>
      <c r="E29" s="27"/>
      <c r="F29" s="27"/>
      <c r="G29" s="27"/>
      <c r="H29" s="27"/>
    </row>
  </sheetData>
  <mergeCells count="12"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zoomScaleSheetLayoutView="100" workbookViewId="0">
      <selection activeCell="K7" sqref="K7:K24"/>
    </sheetView>
  </sheetViews>
  <sheetFormatPr defaultRowHeight="14.4" outlineLevelCol="1"/>
  <cols>
    <col min="1" max="1" width="44.33203125" customWidth="1"/>
    <col min="2" max="3" width="44.33203125" hidden="1" customWidth="1" outlineLevel="1"/>
    <col min="4" max="4" width="9.33203125" customWidth="1" collapsed="1"/>
    <col min="5" max="5" width="9.33203125" customWidth="1"/>
  </cols>
  <sheetData>
    <row r="1" spans="1:11" s="63" customFormat="1">
      <c r="A1" s="62" t="s">
        <v>65</v>
      </c>
    </row>
    <row r="2" spans="1:11" s="63" customFormat="1" ht="33.75" customHeight="1">
      <c r="A2" s="146" t="s">
        <v>66</v>
      </c>
      <c r="B2" s="146"/>
      <c r="C2" s="146"/>
      <c r="D2" s="146"/>
      <c r="E2" s="146"/>
    </row>
    <row r="3" spans="1:11" s="63" customFormat="1">
      <c r="A3" s="64" t="str">
        <f>IF('1'!$A$1=1,"на кінець періоду, млн. євро","Millions of euro , end of the period ")</f>
        <v xml:space="preserve">Millions of euro , end of the period </v>
      </c>
      <c r="B3" s="65"/>
      <c r="C3" s="65"/>
      <c r="D3" s="66"/>
      <c r="E3" s="49"/>
    </row>
    <row r="4" spans="1:11" s="63" customFormat="1">
      <c r="A4" s="65"/>
      <c r="B4" s="65"/>
      <c r="C4" s="65"/>
      <c r="D4" s="66"/>
      <c r="E4" s="49"/>
    </row>
    <row r="5" spans="1:11" s="63" customFormat="1">
      <c r="A5" s="141" t="s">
        <v>45</v>
      </c>
      <c r="B5" s="139" t="s">
        <v>45</v>
      </c>
      <c r="C5" s="139" t="s">
        <v>6</v>
      </c>
      <c r="D5" s="134" t="s">
        <v>42</v>
      </c>
      <c r="E5" s="134" t="s">
        <v>43</v>
      </c>
      <c r="F5" s="134" t="s">
        <v>44</v>
      </c>
      <c r="G5" s="134" t="s">
        <v>62</v>
      </c>
      <c r="H5" s="134" t="s">
        <v>63</v>
      </c>
      <c r="I5" s="134" t="s">
        <v>72</v>
      </c>
      <c r="J5" s="134" t="s">
        <v>77</v>
      </c>
      <c r="K5" s="134" t="s">
        <v>80</v>
      </c>
    </row>
    <row r="6" spans="1:11" s="63" customFormat="1">
      <c r="A6" s="145">
        <v>0</v>
      </c>
      <c r="B6" s="140"/>
      <c r="C6" s="140"/>
      <c r="D6" s="135"/>
      <c r="E6" s="135"/>
      <c r="F6" s="135"/>
      <c r="G6" s="135"/>
      <c r="H6" s="135"/>
      <c r="I6" s="135"/>
      <c r="J6" s="135"/>
      <c r="K6" s="135"/>
    </row>
    <row r="7" spans="1:11" ht="26.25" customHeight="1">
      <c r="A7" s="106" t="str">
        <f>IF('1'!$A$1=1,B7,C7)</f>
        <v xml:space="preserve">  General Government</v>
      </c>
      <c r="B7" s="107" t="s">
        <v>46</v>
      </c>
      <c r="C7" s="107" t="s">
        <v>47</v>
      </c>
      <c r="D7" s="108">
        <v>2594.8956284826431</v>
      </c>
      <c r="E7" s="108">
        <v>3006.6422717238611</v>
      </c>
      <c r="F7" s="108">
        <v>4410.6257881157844</v>
      </c>
      <c r="G7" s="108">
        <v>6783.2145938990234</v>
      </c>
      <c r="H7" s="108">
        <v>5682.2880444312668</v>
      </c>
      <c r="I7" s="108">
        <v>5018.5204713557368</v>
      </c>
      <c r="J7" s="108">
        <v>3234.9041549269255</v>
      </c>
      <c r="K7" s="108">
        <v>9843</v>
      </c>
    </row>
    <row r="8" spans="1:11">
      <c r="A8" s="109" t="str">
        <f>IF('1'!$A$1=1,B8,C8)</f>
        <v>Principal</v>
      </c>
      <c r="B8" s="110" t="s">
        <v>48</v>
      </c>
      <c r="C8" s="110" t="s">
        <v>49</v>
      </c>
      <c r="D8" s="111">
        <v>1303</v>
      </c>
      <c r="E8" s="111">
        <v>1773</v>
      </c>
      <c r="F8" s="111">
        <v>2917</v>
      </c>
      <c r="G8" s="111">
        <v>4560</v>
      </c>
      <c r="H8" s="111">
        <v>3837</v>
      </c>
      <c r="I8" s="111">
        <v>2998</v>
      </c>
      <c r="J8" s="111">
        <v>2374</v>
      </c>
      <c r="K8" s="111">
        <v>4573</v>
      </c>
    </row>
    <row r="9" spans="1:11">
      <c r="A9" s="109" t="str">
        <f>IF('1'!$A$1=1,B9,C9)</f>
        <v>Interest</v>
      </c>
      <c r="B9" s="110" t="s">
        <v>50</v>
      </c>
      <c r="C9" s="110" t="s">
        <v>51</v>
      </c>
      <c r="D9" s="111">
        <v>1291.8956284826431</v>
      </c>
      <c r="E9" s="111">
        <v>1233.6422717238613</v>
      </c>
      <c r="F9" s="111">
        <v>1493.6257881157846</v>
      </c>
      <c r="G9" s="111">
        <v>2223.2145938990234</v>
      </c>
      <c r="H9" s="111">
        <v>1845.2880444312673</v>
      </c>
      <c r="I9" s="111">
        <v>2020.5204713557371</v>
      </c>
      <c r="J9" s="111">
        <v>860.90415492692557</v>
      </c>
      <c r="K9" s="111">
        <v>5270</v>
      </c>
    </row>
    <row r="10" spans="1:11" ht="18.75" customHeight="1">
      <c r="A10" s="112" t="str">
        <f>IF('1'!$A$1=1,B10,C10)</f>
        <v xml:space="preserve">  Central Bank</v>
      </c>
      <c r="B10" s="107" t="s">
        <v>52</v>
      </c>
      <c r="C10" s="107" t="s">
        <v>53</v>
      </c>
      <c r="D10" s="113">
        <v>420.73240609565744</v>
      </c>
      <c r="E10" s="113">
        <v>782.20066549818614</v>
      </c>
      <c r="F10" s="113">
        <v>735.78181831760435</v>
      </c>
      <c r="G10" s="113">
        <v>770.152531980925</v>
      </c>
      <c r="H10" s="113">
        <v>893.57943984185533</v>
      </c>
      <c r="I10" s="113">
        <v>1687.4396111486992</v>
      </c>
      <c r="J10" s="113">
        <v>1673.8355814416379</v>
      </c>
      <c r="K10" s="113">
        <v>1007</v>
      </c>
    </row>
    <row r="11" spans="1:11">
      <c r="A11" s="109" t="str">
        <f>IF('1'!$A$1=1,B11,C11)</f>
        <v>Principal</v>
      </c>
      <c r="B11" s="110" t="s">
        <v>48</v>
      </c>
      <c r="C11" s="110" t="s">
        <v>49</v>
      </c>
      <c r="D11" s="111">
        <v>289</v>
      </c>
      <c r="E11" s="111">
        <v>616</v>
      </c>
      <c r="F11" s="111">
        <v>519</v>
      </c>
      <c r="G11" s="111">
        <v>581</v>
      </c>
      <c r="H11" s="111">
        <v>761</v>
      </c>
      <c r="I11" s="111">
        <v>1583</v>
      </c>
      <c r="J11" s="111">
        <v>1513</v>
      </c>
      <c r="K11" s="111">
        <v>895</v>
      </c>
    </row>
    <row r="12" spans="1:11">
      <c r="A12" s="109" t="str">
        <f>IF('1'!$A$1=1,B12,C12)</f>
        <v>Interest</v>
      </c>
      <c r="B12" s="110" t="s">
        <v>50</v>
      </c>
      <c r="C12" s="110" t="s">
        <v>51</v>
      </c>
      <c r="D12" s="111">
        <v>131.73240609565741</v>
      </c>
      <c r="E12" s="111">
        <v>166.20066549818617</v>
      </c>
      <c r="F12" s="111">
        <v>216.78181831760435</v>
      </c>
      <c r="G12" s="111">
        <v>189.15253198092498</v>
      </c>
      <c r="H12" s="111">
        <v>132.5794398418553</v>
      </c>
      <c r="I12" s="111">
        <v>104.43961114869913</v>
      </c>
      <c r="J12" s="111">
        <v>160.83558144163791</v>
      </c>
      <c r="K12" s="111">
        <v>112</v>
      </c>
    </row>
    <row r="13" spans="1:11" ht="28.5" customHeight="1">
      <c r="A13" s="112" t="str">
        <f>IF('1'!$A$1=1,B13,C13)</f>
        <v xml:space="preserve">  Deposit-Taking Corporations, except the Central Bank</v>
      </c>
      <c r="B13" s="107" t="s">
        <v>54</v>
      </c>
      <c r="C13" s="107" t="s">
        <v>55</v>
      </c>
      <c r="D13" s="113">
        <v>5506.231036844707</v>
      </c>
      <c r="E13" s="113">
        <v>2714.5246179287774</v>
      </c>
      <c r="F13" s="113">
        <v>2724.5073730851691</v>
      </c>
      <c r="G13" s="113">
        <v>2521.0435243357806</v>
      </c>
      <c r="H13" s="113">
        <v>2221.4784885223653</v>
      </c>
      <c r="I13" s="113">
        <v>2210.1752075057157</v>
      </c>
      <c r="J13" s="113">
        <v>1360.8394502229746</v>
      </c>
      <c r="K13" s="113">
        <v>1301</v>
      </c>
    </row>
    <row r="14" spans="1:11">
      <c r="A14" s="109" t="str">
        <f>IF('1'!$A$1=1,B14,C14)</f>
        <v>Principal</v>
      </c>
      <c r="B14" s="110" t="s">
        <v>48</v>
      </c>
      <c r="C14" s="110" t="s">
        <v>49</v>
      </c>
      <c r="D14" s="111">
        <v>5032</v>
      </c>
      <c r="E14" s="111">
        <v>2467</v>
      </c>
      <c r="F14" s="111">
        <v>2484</v>
      </c>
      <c r="G14" s="111">
        <v>2279</v>
      </c>
      <c r="H14" s="111">
        <v>2091</v>
      </c>
      <c r="I14" s="111">
        <v>2117</v>
      </c>
      <c r="J14" s="111">
        <v>1297</v>
      </c>
      <c r="K14" s="111">
        <v>1245</v>
      </c>
    </row>
    <row r="15" spans="1:11">
      <c r="A15" s="109" t="str">
        <f>IF('1'!$A$1=1,B15,C15)</f>
        <v>Interest</v>
      </c>
      <c r="B15" s="110" t="s">
        <v>50</v>
      </c>
      <c r="C15" s="110" t="s">
        <v>51</v>
      </c>
      <c r="D15" s="111">
        <v>474.23103684470715</v>
      </c>
      <c r="E15" s="111">
        <v>247.52461792877725</v>
      </c>
      <c r="F15" s="111">
        <v>240.50737308516932</v>
      </c>
      <c r="G15" s="111">
        <v>242.04352433578077</v>
      </c>
      <c r="H15" s="111">
        <v>130.47848852236518</v>
      </c>
      <c r="I15" s="111">
        <v>93.17520750571569</v>
      </c>
      <c r="J15" s="111">
        <v>63.839450222974577</v>
      </c>
      <c r="K15" s="111">
        <v>56</v>
      </c>
    </row>
    <row r="16" spans="1:11">
      <c r="A16" s="112" t="str">
        <f>IF('1'!$A$1=1,B16,C16)</f>
        <v xml:space="preserve">  Other Sectors</v>
      </c>
      <c r="B16" s="107" t="s">
        <v>56</v>
      </c>
      <c r="C16" s="107" t="s">
        <v>57</v>
      </c>
      <c r="D16" s="113">
        <v>32834.86896478798</v>
      </c>
      <c r="E16" s="113">
        <v>28610.213462726388</v>
      </c>
      <c r="F16" s="113">
        <v>27681.980193983953</v>
      </c>
      <c r="G16" s="113">
        <v>30796.230827172847</v>
      </c>
      <c r="H16" s="113">
        <v>26579.04806128694</v>
      </c>
      <c r="I16" s="113">
        <v>27983.752497819871</v>
      </c>
      <c r="J16" s="113">
        <v>22511.976862127442</v>
      </c>
      <c r="K16" s="113">
        <v>23470</v>
      </c>
    </row>
    <row r="17" spans="1:11">
      <c r="A17" s="109" t="str">
        <f>IF('1'!$A$1=1,B17,C17)</f>
        <v>Principal</v>
      </c>
      <c r="B17" s="110" t="s">
        <v>48</v>
      </c>
      <c r="C17" s="110" t="s">
        <v>49</v>
      </c>
      <c r="D17" s="111">
        <v>31572</v>
      </c>
      <c r="E17" s="111">
        <v>27616</v>
      </c>
      <c r="F17" s="111">
        <v>26214</v>
      </c>
      <c r="G17" s="111">
        <v>28278</v>
      </c>
      <c r="H17" s="111">
        <v>25051</v>
      </c>
      <c r="I17" s="111">
        <v>26490</v>
      </c>
      <c r="J17" s="111">
        <v>21000</v>
      </c>
      <c r="K17" s="111">
        <v>21765</v>
      </c>
    </row>
    <row r="18" spans="1:11">
      <c r="A18" s="109" t="str">
        <f>IF('1'!$A$1=1,B18,C18)</f>
        <v>Interest</v>
      </c>
      <c r="B18" s="110" t="s">
        <v>50</v>
      </c>
      <c r="C18" s="110" t="s">
        <v>51</v>
      </c>
      <c r="D18" s="111">
        <v>1262.8689647879812</v>
      </c>
      <c r="E18" s="111">
        <v>994.21346272638925</v>
      </c>
      <c r="F18" s="111">
        <v>1467.9801939839542</v>
      </c>
      <c r="G18" s="111">
        <v>2518.230827172848</v>
      </c>
      <c r="H18" s="111">
        <v>1528.0480612869389</v>
      </c>
      <c r="I18" s="111">
        <v>1493.7524978198689</v>
      </c>
      <c r="J18" s="111">
        <v>1511.9768621274427</v>
      </c>
      <c r="K18" s="111">
        <v>1705</v>
      </c>
    </row>
    <row r="19" spans="1:11">
      <c r="A19" s="112" t="str">
        <f>IF('1'!$A$1=1,B19,C19)</f>
        <v xml:space="preserve">  Direct Investment: Intercompany Lending</v>
      </c>
      <c r="B19" s="107" t="s">
        <v>58</v>
      </c>
      <c r="C19" s="107" t="s">
        <v>59</v>
      </c>
      <c r="D19" s="113">
        <v>7124.7849590624373</v>
      </c>
      <c r="E19" s="113">
        <v>6949.9859678854045</v>
      </c>
      <c r="F19" s="113">
        <v>7677.891198387686</v>
      </c>
      <c r="G19" s="113">
        <v>8285.794548624177</v>
      </c>
      <c r="H19" s="113">
        <v>8219.5875431748136</v>
      </c>
      <c r="I19" s="113">
        <v>9943.8333487981636</v>
      </c>
      <c r="J19" s="113">
        <v>10013.437611483578</v>
      </c>
      <c r="K19" s="113">
        <v>10468</v>
      </c>
    </row>
    <row r="20" spans="1:11">
      <c r="A20" s="109" t="str">
        <f>IF('1'!$A$1=1,B20,C20)</f>
        <v>Principal</v>
      </c>
      <c r="B20" s="110" t="s">
        <v>48</v>
      </c>
      <c r="C20" s="110" t="s">
        <v>49</v>
      </c>
      <c r="D20" s="111">
        <v>6643</v>
      </c>
      <c r="E20" s="111">
        <v>6376</v>
      </c>
      <c r="F20" s="111">
        <v>7174</v>
      </c>
      <c r="G20" s="111">
        <v>7627</v>
      </c>
      <c r="H20" s="111">
        <v>7709</v>
      </c>
      <c r="I20" s="111">
        <v>9446</v>
      </c>
      <c r="J20" s="111">
        <v>9508</v>
      </c>
      <c r="K20" s="111">
        <v>9757</v>
      </c>
    </row>
    <row r="21" spans="1:11">
      <c r="A21" s="114" t="str">
        <f>IF('1'!$A$1=1,B21,C21)</f>
        <v>Interest</v>
      </c>
      <c r="B21" s="110" t="s">
        <v>50</v>
      </c>
      <c r="C21" s="110" t="s">
        <v>51</v>
      </c>
      <c r="D21" s="115">
        <v>481.78495906243734</v>
      </c>
      <c r="E21" s="115">
        <v>573.98596788540408</v>
      </c>
      <c r="F21" s="115">
        <v>503.89119838768642</v>
      </c>
      <c r="G21" s="115">
        <v>658.79454862417685</v>
      </c>
      <c r="H21" s="115">
        <v>510.58754317481373</v>
      </c>
      <c r="I21" s="115">
        <v>497.83334879816283</v>
      </c>
      <c r="J21" s="115">
        <v>505.43761148357828</v>
      </c>
      <c r="K21" s="115">
        <v>711</v>
      </c>
    </row>
    <row r="22" spans="1:11">
      <c r="A22" s="116" t="str">
        <f>IF('1'!$A$1=1,B22,C22)</f>
        <v xml:space="preserve">  Total</v>
      </c>
      <c r="B22" s="117" t="s">
        <v>60</v>
      </c>
      <c r="C22" s="117" t="s">
        <v>61</v>
      </c>
      <c r="D22" s="118">
        <v>48481.512995273428</v>
      </c>
      <c r="E22" s="118">
        <v>42063.56698576262</v>
      </c>
      <c r="F22" s="118">
        <v>43230.786371890201</v>
      </c>
      <c r="G22" s="118">
        <v>49156.436026012758</v>
      </c>
      <c r="H22" s="118">
        <v>43595.98157725724</v>
      </c>
      <c r="I22" s="118">
        <v>46843.721136628184</v>
      </c>
      <c r="J22" s="118">
        <v>38794.993660202555</v>
      </c>
      <c r="K22" s="118">
        <v>46089</v>
      </c>
    </row>
    <row r="23" spans="1:11">
      <c r="A23" s="119" t="str">
        <f>IF('1'!$A$1=1,B23,C23)</f>
        <v>Principal</v>
      </c>
      <c r="B23" s="110" t="s">
        <v>48</v>
      </c>
      <c r="C23" s="110" t="s">
        <v>49</v>
      </c>
      <c r="D23" s="120">
        <v>44839</v>
      </c>
      <c r="E23" s="120">
        <v>38848</v>
      </c>
      <c r="F23" s="120">
        <v>39308</v>
      </c>
      <c r="G23" s="120">
        <v>43325</v>
      </c>
      <c r="H23" s="120">
        <v>39449</v>
      </c>
      <c r="I23" s="120">
        <v>42634</v>
      </c>
      <c r="J23" s="120">
        <v>35692</v>
      </c>
      <c r="K23" s="120">
        <v>38235</v>
      </c>
    </row>
    <row r="24" spans="1:11" s="63" customFormat="1">
      <c r="A24" s="114" t="str">
        <f>IF('1'!$A$1=1,B24,C24)</f>
        <v>Interest</v>
      </c>
      <c r="B24" s="121" t="s">
        <v>50</v>
      </c>
      <c r="C24" s="121" t="s">
        <v>51</v>
      </c>
      <c r="D24" s="122">
        <v>3642.512995273426</v>
      </c>
      <c r="E24" s="122">
        <v>3215.5669857626181</v>
      </c>
      <c r="F24" s="122">
        <v>3922.786371890199</v>
      </c>
      <c r="G24" s="122">
        <v>5831.4360260127542</v>
      </c>
      <c r="H24" s="122">
        <v>4146.9815772572401</v>
      </c>
      <c r="I24" s="122">
        <v>4209.7211366281836</v>
      </c>
      <c r="J24" s="122">
        <v>3102.9936602025587</v>
      </c>
      <c r="K24" s="122">
        <v>7854</v>
      </c>
    </row>
    <row r="25" spans="1:11" s="63" customFormat="1">
      <c r="A25" s="67"/>
      <c r="B25" s="67"/>
      <c r="C25" s="67"/>
      <c r="D25" s="68"/>
    </row>
    <row r="26" spans="1:11" s="63" customFormat="1">
      <c r="D26" s="69"/>
      <c r="E26" s="69"/>
      <c r="F26" s="69"/>
      <c r="G26" s="69"/>
      <c r="H26" s="69"/>
      <c r="I26" s="69"/>
      <c r="J26" s="69"/>
    </row>
    <row r="27" spans="1:11" s="63" customFormat="1">
      <c r="D27" s="69"/>
      <c r="E27" s="69"/>
      <c r="F27" s="69"/>
      <c r="G27" s="69"/>
      <c r="H27" s="69"/>
      <c r="I27" s="69"/>
      <c r="J27" s="69"/>
    </row>
    <row r="28" spans="1:11" s="63" customFormat="1">
      <c r="D28" s="70"/>
      <c r="E28" s="70"/>
      <c r="F28" s="70"/>
      <c r="G28" s="70"/>
      <c r="H28" s="70"/>
      <c r="I28" s="70"/>
      <c r="J28" s="70"/>
    </row>
    <row r="29" spans="1:11">
      <c r="D29" s="71"/>
      <c r="E29" s="71"/>
    </row>
    <row r="30" spans="1:11">
      <c r="D30" s="71"/>
      <c r="E30" s="71"/>
    </row>
    <row r="31" spans="1:11">
      <c r="D31" s="71"/>
      <c r="E31" s="71"/>
    </row>
    <row r="32" spans="1:11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2"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2022-03-18T17:15:59Z</cp:lastPrinted>
  <dcterms:created xsi:type="dcterms:W3CDTF">2016-06-02T08:47:25Z</dcterms:created>
  <dcterms:modified xsi:type="dcterms:W3CDTF">2024-06-24T11:32:27Z</dcterms:modified>
</cp:coreProperties>
</file>